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★RISE 업무관련\사업 공고 관련\공고문 최종\제주RISE사업공고\"/>
    </mc:Choice>
  </mc:AlternateContent>
  <xr:revisionPtr revIDLastSave="0" documentId="13_ncr:1_{C887E975-2388-4835-A51B-317DA75DCFE9}" xr6:coauthVersionLast="47" xr6:coauthVersionMax="47" xr10:uidLastSave="{00000000-0000-0000-0000-000000000000}"/>
  <bookViews>
    <workbookView xWindow="39180" yWindow="780" windowWidth="25755" windowHeight="19905" xr2:uid="{DAB1AEEB-EACF-48FF-A243-C2A3ACF20492}"/>
  </bookViews>
  <sheets>
    <sheet name="서식 17" sheetId="1" r:id="rId1"/>
    <sheet name="서식 18" sheetId="2" r:id="rId2"/>
    <sheet name="과제코드" sheetId="4" r:id="rId3"/>
    <sheet name="서식 19" sheetId="3" r:id="rId4"/>
  </sheets>
  <definedNames>
    <definedName name="_xlnm.Print_Area" localSheetId="2">과제코드!$B$2:$F$14</definedName>
    <definedName name="_xlnm.Print_Area" localSheetId="0">'서식 17'!$B$2:$K$59</definedName>
    <definedName name="_xlnm.Print_Area" localSheetId="1">'서식 18'!$B$2:$F$13</definedName>
    <definedName name="_xlnm.Print_Area" localSheetId="3">'서식 19'!$A$2:$I$66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9" i="3" l="1"/>
  <c r="E59" i="3" s="1"/>
  <c r="H57" i="3"/>
  <c r="H56" i="3"/>
  <c r="H55" i="3"/>
  <c r="H54" i="3"/>
  <c r="H34" i="3"/>
  <c r="H33" i="3"/>
  <c r="H29" i="3"/>
  <c r="H22" i="3"/>
  <c r="H19" i="3"/>
  <c r="H18" i="3"/>
  <c r="H17" i="3"/>
  <c r="H16" i="3"/>
  <c r="H15" i="3"/>
  <c r="D14" i="3"/>
  <c r="E14" i="3" s="1"/>
  <c r="E13" i="3" s="1"/>
  <c r="D13" i="3"/>
  <c r="E66" i="3" s="1"/>
  <c r="E15" i="3" l="1"/>
  <c r="E65" i="3"/>
  <c r="E35" i="3"/>
  <c r="E41" i="3"/>
  <c r="E47" i="3"/>
  <c r="E51" i="3"/>
  <c r="E52" i="3"/>
  <c r="E54" i="3"/>
  <c r="E56" i="3"/>
  <c r="E20" i="3"/>
  <c r="E58" i="3"/>
  <c r="E21" i="3"/>
  <c r="E24" i="3"/>
  <c r="E60" i="3"/>
  <c r="E29" i="3"/>
  <c r="E62" i="3"/>
  <c r="E3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F5" authorId="0" shapeId="0" xr:uid="{410AC366-3B8E-4DCD-9ED3-65116C3F0EC0}">
      <text>
        <r>
          <rPr>
            <b/>
            <sz val="11"/>
            <color indexed="81"/>
            <rFont val="돋움"/>
            <family val="3"/>
            <charset val="129"/>
          </rPr>
          <t>상세예산내역서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시트의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단위과제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코드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작성시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활용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<sst xmlns="http://schemas.openxmlformats.org/spreadsheetml/2006/main" count="252" uniqueCount="203">
  <si>
    <t>1. 학생 현황(대학)</t>
    <phoneticPr fontId="1" type="noConversion"/>
  </si>
  <si>
    <t>구분</t>
    <phoneticPr fontId="1" type="noConversion"/>
  </si>
  <si>
    <t>재학생(A)</t>
    <phoneticPr fontId="1" type="noConversion"/>
  </si>
  <si>
    <t>휴학생(B)</t>
    <phoneticPr fontId="1" type="noConversion"/>
  </si>
  <si>
    <t>학위취득 유예학생©</t>
    <phoneticPr fontId="1" type="noConversion"/>
  </si>
  <si>
    <t>재적학생(A+B+C)</t>
    <phoneticPr fontId="1" type="noConversion"/>
  </si>
  <si>
    <t>계</t>
    <phoneticPr fontId="1" type="noConversion"/>
  </si>
  <si>
    <t>남</t>
    <phoneticPr fontId="1" type="noConversion"/>
  </si>
  <si>
    <t>여</t>
    <phoneticPr fontId="1" type="noConversion"/>
  </si>
  <si>
    <t>2. 학생현황(대학원)</t>
    <phoneticPr fontId="1" type="noConversion"/>
  </si>
  <si>
    <t>3. 학생현황(대학원)</t>
    <phoneticPr fontId="1" type="noConversion"/>
  </si>
  <si>
    <t>전체</t>
    <phoneticPr fontId="1" type="noConversion"/>
  </si>
  <si>
    <t>대학원</t>
    <phoneticPr fontId="1" type="noConversion"/>
  </si>
  <si>
    <t>산업대학원</t>
    <phoneticPr fontId="1" type="noConversion"/>
  </si>
  <si>
    <t>OOO대학원</t>
    <phoneticPr fontId="1" type="noConversion"/>
  </si>
  <si>
    <t>OO대학원</t>
    <phoneticPr fontId="1" type="noConversion"/>
  </si>
  <si>
    <t>4. 외국인 학생현황</t>
    <phoneticPr fontId="1" type="noConversion"/>
  </si>
  <si>
    <t>학위과정(대학)</t>
    <phoneticPr fontId="1" type="noConversion"/>
  </si>
  <si>
    <t>인문사회계열</t>
    <phoneticPr fontId="1" type="noConversion"/>
  </si>
  <si>
    <t>자연과학계열</t>
    <phoneticPr fontId="1" type="noConversion"/>
  </si>
  <si>
    <t>공학계열</t>
    <phoneticPr fontId="1" type="noConversion"/>
  </si>
  <si>
    <t>예체능계열</t>
    <phoneticPr fontId="1" type="noConversion"/>
  </si>
  <si>
    <t>의학계열</t>
    <phoneticPr fontId="1" type="noConversion"/>
  </si>
  <si>
    <t>소계</t>
    <phoneticPr fontId="1" type="noConversion"/>
  </si>
  <si>
    <t>연수과정</t>
    <phoneticPr fontId="1" type="noConversion"/>
  </si>
  <si>
    <t>어학연수생</t>
    <phoneticPr fontId="1" type="noConversion"/>
  </si>
  <si>
    <t>교환학생</t>
    <phoneticPr fontId="1" type="noConversion"/>
  </si>
  <si>
    <t>방문학생</t>
    <phoneticPr fontId="1" type="noConversion"/>
  </si>
  <si>
    <t>기타 연수생</t>
    <phoneticPr fontId="1" type="noConversion"/>
  </si>
  <si>
    <t>교육과정 공동운영생</t>
    <phoneticPr fontId="1" type="noConversion"/>
  </si>
  <si>
    <t>5. 학과별 학생 현황</t>
    <phoneticPr fontId="1" type="noConversion"/>
  </si>
  <si>
    <t>단과대학(재학생 수)</t>
    <phoneticPr fontId="1" type="noConversion"/>
  </si>
  <si>
    <t>대계열</t>
    <phoneticPr fontId="1" type="noConversion"/>
  </si>
  <si>
    <t>중계열</t>
    <phoneticPr fontId="1" type="noConversion"/>
  </si>
  <si>
    <t>소계열</t>
    <phoneticPr fontId="1" type="noConversion"/>
  </si>
  <si>
    <t>학과명</t>
    <phoneticPr fontId="1" type="noConversion"/>
  </si>
  <si>
    <t>학과특성</t>
    <phoneticPr fontId="1" type="noConversion"/>
  </si>
  <si>
    <t>주야구분</t>
    <phoneticPr fontId="1" type="noConversion"/>
  </si>
  <si>
    <t>재학생 수</t>
    <phoneticPr fontId="1" type="noConversion"/>
  </si>
  <si>
    <t>전임교원</t>
    <phoneticPr fontId="1" type="noConversion"/>
  </si>
  <si>
    <t>교수</t>
    <phoneticPr fontId="1" type="noConversion"/>
  </si>
  <si>
    <t>부교수</t>
    <phoneticPr fontId="1" type="noConversion"/>
  </si>
  <si>
    <t>조교수</t>
    <phoneticPr fontId="1" type="noConversion"/>
  </si>
  <si>
    <t>비전임교원</t>
    <phoneticPr fontId="1" type="noConversion"/>
  </si>
  <si>
    <t>겸임교원</t>
    <phoneticPr fontId="1" type="noConversion"/>
  </si>
  <si>
    <t>초빙교원</t>
    <phoneticPr fontId="1" type="noConversion"/>
  </si>
  <si>
    <t>강사</t>
    <phoneticPr fontId="1" type="noConversion"/>
  </si>
  <si>
    <t>기타교원</t>
    <phoneticPr fontId="1" type="noConversion"/>
  </si>
  <si>
    <t>단위과제별 상세 예산내역서</t>
    <phoneticPr fontId="1" type="noConversion"/>
  </si>
  <si>
    <r>
      <t xml:space="preserve">* 작성시 유의사항
</t>
    </r>
    <r>
      <rPr>
        <sz val="11"/>
        <color rgb="FFFF0000"/>
        <rFont val="맑은 고딕"/>
        <family val="3"/>
        <charset val="129"/>
        <scheme val="minor"/>
      </rPr>
      <t xml:space="preserve">- 단위과제별 상세 예산내역서는 사업비 조정 등에 활용 계획이므로 상세하게 작성 요망 </t>
    </r>
    <r>
      <rPr>
        <b/>
        <sz val="11"/>
        <color rgb="FFFF0000"/>
        <rFont val="맑은 고딕"/>
        <family val="3"/>
        <charset val="129"/>
        <scheme val="minor"/>
      </rPr>
      <t xml:space="preserve">
</t>
    </r>
    <r>
      <rPr>
        <sz val="11"/>
        <color rgb="FFFF0000"/>
        <rFont val="맑은 고딕"/>
        <family val="3"/>
        <charset val="129"/>
        <scheme val="minor"/>
      </rPr>
      <t xml:space="preserve">- 사업비 편성 제한비율은 단위과제별로, 그리고 해당 대학의 전체사업비(프로젝트) 기준으로도 작성
</t>
    </r>
    <r>
      <rPr>
        <b/>
        <sz val="11"/>
        <color rgb="FFFF0000"/>
        <rFont val="맑은 고딕"/>
        <family val="3"/>
        <charset val="129"/>
        <scheme val="minor"/>
      </rPr>
      <t xml:space="preserve">- </t>
    </r>
    <r>
      <rPr>
        <sz val="11"/>
        <color rgb="FFFF0000"/>
        <rFont val="맑은 고딕"/>
        <family val="3"/>
        <charset val="129"/>
        <scheme val="minor"/>
      </rPr>
      <t xml:space="preserve">산출근거는 단가(천원단위), 수량, 지급횟수 등 자세하게 작성
- 예산액/세부예산액/산출근거 등에 오류가 있을시 불이익이 있을 수 있음
- 단위과제 코드 부여방법은 과제코드시트 참고 </t>
    </r>
    <phoneticPr fontId="1" type="noConversion"/>
  </si>
  <si>
    <t>(단위 : 천원)</t>
    <phoneticPr fontId="1" type="noConversion"/>
  </si>
  <si>
    <t>대학명</t>
    <phoneticPr fontId="1" type="noConversion"/>
  </si>
  <si>
    <t>과제코드</t>
    <phoneticPr fontId="1" type="noConversion"/>
  </si>
  <si>
    <t>항목</t>
    <phoneticPr fontId="1" type="noConversion"/>
  </si>
  <si>
    <t>예산액</t>
    <phoneticPr fontId="1" type="noConversion"/>
  </si>
  <si>
    <t>비율</t>
    <phoneticPr fontId="1" type="noConversion"/>
  </si>
  <si>
    <t>세부내역
(사용용도)</t>
    <phoneticPr fontId="1" type="noConversion"/>
  </si>
  <si>
    <t>세부 
사용용도</t>
    <phoneticPr fontId="1" type="noConversion"/>
  </si>
  <si>
    <t>세부예산액</t>
    <phoneticPr fontId="1" type="noConversion"/>
  </si>
  <si>
    <t>산출근거</t>
    <phoneticPr fontId="1" type="noConversion"/>
  </si>
  <si>
    <t>OO대학교</t>
    <phoneticPr fontId="1" type="noConversion"/>
  </si>
  <si>
    <t>OO대학교 합계</t>
    <phoneticPr fontId="1" type="noConversion"/>
  </si>
  <si>
    <t>1-1</t>
    <phoneticPr fontId="1" type="noConversion"/>
  </si>
  <si>
    <t>1-1 소계</t>
    <phoneticPr fontId="1" type="noConversion"/>
  </si>
  <si>
    <t>-</t>
    <phoneticPr fontId="1" type="noConversion"/>
  </si>
  <si>
    <t>인건비</t>
    <phoneticPr fontId="1" type="noConversion"/>
  </si>
  <si>
    <t>전담인력</t>
    <phoneticPr fontId="1" type="noConversion"/>
  </si>
  <si>
    <t>급여</t>
    <phoneticPr fontId="1" type="noConversion"/>
  </si>
  <si>
    <t>2,292천원×1명×12개월=27,504천원</t>
    <phoneticPr fontId="1" type="noConversion"/>
  </si>
  <si>
    <t>퇴직적립금</t>
    <phoneticPr fontId="1" type="noConversion"/>
  </si>
  <si>
    <t>2,700천원×1명×1회=2,700천원</t>
    <phoneticPr fontId="1" type="noConversion"/>
  </si>
  <si>
    <t>시간외수당</t>
    <phoneticPr fontId="1" type="noConversion"/>
  </si>
  <si>
    <t>15천원×1명×20시간×12개월=3,600천원</t>
    <phoneticPr fontId="1" type="noConversion"/>
  </si>
  <si>
    <t>명절휴가비</t>
    <phoneticPr fontId="1" type="noConversion"/>
  </si>
  <si>
    <t>400천원×1명×2회=800천원</t>
    <phoneticPr fontId="1" type="noConversion"/>
  </si>
  <si>
    <t>기관부담금</t>
    <phoneticPr fontId="1" type="noConversion"/>
  </si>
  <si>
    <t>250천원×1명×12개월=3,000천원</t>
    <phoneticPr fontId="1" type="noConversion"/>
  </si>
  <si>
    <t>보직수당</t>
    <phoneticPr fontId="1" type="noConversion"/>
  </si>
  <si>
    <t>사업단장</t>
    <phoneticPr fontId="1" type="noConversion"/>
  </si>
  <si>
    <t>600천원×1명×12개월=7,200천원</t>
    <phoneticPr fontId="1" type="noConversion"/>
  </si>
  <si>
    <t>성과급</t>
    <phoneticPr fontId="1" type="noConversion"/>
  </si>
  <si>
    <t>2,100천원×1명=2,100천원</t>
    <phoneticPr fontId="1" type="noConversion"/>
  </si>
  <si>
    <t>사업단 직원</t>
    <phoneticPr fontId="1" type="noConversion"/>
  </si>
  <si>
    <t>2,400천원×1명=2,400천원</t>
    <phoneticPr fontId="1" type="noConversion"/>
  </si>
  <si>
    <t xml:space="preserve">사업단 외 </t>
    <phoneticPr fontId="1" type="noConversion"/>
  </si>
  <si>
    <t>장학금</t>
    <phoneticPr fontId="1" type="noConversion"/>
  </si>
  <si>
    <t>학과(부) 장학금</t>
    <phoneticPr fontId="1" type="noConversion"/>
  </si>
  <si>
    <t>A교육과정</t>
    <phoneticPr fontId="1" type="noConversion"/>
  </si>
  <si>
    <t>500천원×80명=40,000천원</t>
    <phoneticPr fontId="1" type="noConversion"/>
  </si>
  <si>
    <t>B교육과정</t>
    <phoneticPr fontId="1" type="noConversion"/>
  </si>
  <si>
    <t>대학원 장학금</t>
    <phoneticPr fontId="1" type="noConversion"/>
  </si>
  <si>
    <t>C교육과정</t>
    <phoneticPr fontId="1" type="noConversion"/>
  </si>
  <si>
    <t>500천원×20명=10,000천원</t>
    <phoneticPr fontId="1" type="noConversion"/>
  </si>
  <si>
    <t>D교육과정</t>
    <phoneticPr fontId="1" type="noConversion"/>
  </si>
  <si>
    <t>인턴쉽 장학금</t>
    <phoneticPr fontId="1" type="noConversion"/>
  </si>
  <si>
    <t>AA기업 인턴십</t>
    <phoneticPr fontId="1" type="noConversion"/>
  </si>
  <si>
    <t>500천원×10명×2학기=10,000천원</t>
    <phoneticPr fontId="1" type="noConversion"/>
  </si>
  <si>
    <t>교육ㆍ연구 프로그램 개발ㆍ운영비</t>
  </si>
  <si>
    <t>취업 교육과정 운영</t>
    <phoneticPr fontId="1" type="noConversion"/>
  </si>
  <si>
    <t>강사료</t>
    <phoneticPr fontId="1" type="noConversion"/>
  </si>
  <si>
    <t>100천원×6시간×16주×8교과=76,800천원</t>
    <phoneticPr fontId="1" type="noConversion"/>
  </si>
  <si>
    <t>특강강사료</t>
    <phoneticPr fontId="1" type="noConversion"/>
  </si>
  <si>
    <t>450천원×1명×2회=900천원</t>
    <phoneticPr fontId="1" type="noConversion"/>
  </si>
  <si>
    <t>교재비</t>
    <phoneticPr fontId="1" type="noConversion"/>
  </si>
  <si>
    <t>20천원×80명×8교과=12,800천원</t>
    <phoneticPr fontId="1" type="noConversion"/>
  </si>
  <si>
    <t>회의비</t>
    <phoneticPr fontId="1" type="noConversion"/>
  </si>
  <si>
    <t>10천원×5회×8교과=400천원</t>
    <phoneticPr fontId="1" type="noConversion"/>
  </si>
  <si>
    <t>운영수당</t>
    <phoneticPr fontId="1" type="noConversion"/>
  </si>
  <si>
    <t>교육과정 자문회의수당</t>
    <phoneticPr fontId="1" type="noConversion"/>
  </si>
  <si>
    <t>150천원×6회×6명=5400천원</t>
    <phoneticPr fontId="1" type="noConversion"/>
  </si>
  <si>
    <t>점검회의 수당</t>
    <phoneticPr fontId="1" type="noConversion"/>
  </si>
  <si>
    <t>150천원×4회×5명=3,000천원</t>
    <phoneticPr fontId="1" type="noConversion"/>
  </si>
  <si>
    <t>교육ㆍ연구 환경 개선비</t>
    <phoneticPr fontId="1" type="noConversion"/>
  </si>
  <si>
    <t>첨단강의실 구축</t>
    <phoneticPr fontId="1" type="noConversion"/>
  </si>
  <si>
    <t>전기공사</t>
    <phoneticPr fontId="1" type="noConversion"/>
  </si>
  <si>
    <t>10,000천원×1실=10,000천원</t>
    <phoneticPr fontId="1" type="noConversion"/>
  </si>
  <si>
    <t>창호 교체</t>
    <phoneticPr fontId="1" type="noConversion"/>
  </si>
  <si>
    <t>30,000천원×1실=30,000천원</t>
    <phoneticPr fontId="1" type="noConversion"/>
  </si>
  <si>
    <t>소방공사</t>
    <phoneticPr fontId="1" type="noConversion"/>
  </si>
  <si>
    <t>17,000천원×1실=17,000천원</t>
    <phoneticPr fontId="1" type="noConversion"/>
  </si>
  <si>
    <t>바닥공사</t>
    <phoneticPr fontId="1" type="noConversion"/>
  </si>
  <si>
    <t>21,000천원×1실=21,000천원</t>
    <phoneticPr fontId="1" type="noConversion"/>
  </si>
  <si>
    <t>통신공사</t>
    <phoneticPr fontId="1" type="noConversion"/>
  </si>
  <si>
    <t>4,000천원×1실=4,000천원</t>
    <phoneticPr fontId="1" type="noConversion"/>
  </si>
  <si>
    <t>벽체(가벽, 방음재)</t>
    <phoneticPr fontId="1" type="noConversion"/>
  </si>
  <si>
    <t>13,000천원×1실=13,000천원</t>
    <phoneticPr fontId="1" type="noConversion"/>
  </si>
  <si>
    <t>실험ㆍ실습장비  및 기자재 구입ㆍ운영비</t>
    <phoneticPr fontId="1" type="noConversion"/>
  </si>
  <si>
    <t>첨단강의실 기자재</t>
    <phoneticPr fontId="1" type="noConversion"/>
  </si>
  <si>
    <t>전자칠판</t>
    <phoneticPr fontId="1" type="noConversion"/>
  </si>
  <si>
    <t>30,000천원×1식=30,000천원</t>
    <phoneticPr fontId="1" type="noConversion"/>
  </si>
  <si>
    <t>전자교탁</t>
    <phoneticPr fontId="1" type="noConversion"/>
  </si>
  <si>
    <t>10,000천원×1식=10,000천원</t>
    <phoneticPr fontId="1" type="noConversion"/>
  </si>
  <si>
    <t>TV</t>
    <phoneticPr fontId="1" type="noConversion"/>
  </si>
  <si>
    <t>3,000천원×2대=6,000천원</t>
    <phoneticPr fontId="1" type="noConversion"/>
  </si>
  <si>
    <t>책상</t>
    <phoneticPr fontId="1" type="noConversion"/>
  </si>
  <si>
    <t>500천원×20식=10,000천원</t>
    <phoneticPr fontId="1" type="noConversion"/>
  </si>
  <si>
    <t>의자</t>
    <phoneticPr fontId="1" type="noConversion"/>
  </si>
  <si>
    <t>200천원×20식=4,000천원</t>
    <phoneticPr fontId="1" type="noConversion"/>
  </si>
  <si>
    <t>컴퓨터</t>
    <phoneticPr fontId="1" type="noConversion"/>
  </si>
  <si>
    <t>2,000천원×20식=40,000천원</t>
    <phoneticPr fontId="1" type="noConversion"/>
  </si>
  <si>
    <t>성과 활용ㆍ확산 지원비</t>
  </si>
  <si>
    <t>성과공유회</t>
    <phoneticPr fontId="1" type="noConversion"/>
  </si>
  <si>
    <t>장소대관료</t>
    <phoneticPr fontId="1" type="noConversion"/>
  </si>
  <si>
    <t>15,000천원×1일=15,000천원</t>
    <phoneticPr fontId="1" type="noConversion"/>
  </si>
  <si>
    <t>부스임대료</t>
    <phoneticPr fontId="1" type="noConversion"/>
  </si>
  <si>
    <t>1,000천원×50개=50,000천원</t>
    <phoneticPr fontId="1" type="noConversion"/>
  </si>
  <si>
    <t>리플렛제작</t>
    <phoneticPr fontId="1" type="noConversion"/>
  </si>
  <si>
    <t>1천원×10,000장=10,000천원</t>
    <phoneticPr fontId="1" type="noConversion"/>
  </si>
  <si>
    <t>성과홍보판넬 제작</t>
    <phoneticPr fontId="1" type="noConversion"/>
  </si>
  <si>
    <t>100천원×50개 부스×4개=20,000천원</t>
    <phoneticPr fontId="1" type="noConversion"/>
  </si>
  <si>
    <t>그 밖의 사업운영 경비</t>
    <phoneticPr fontId="1" type="noConversion"/>
  </si>
  <si>
    <t>일반수용비</t>
    <phoneticPr fontId="1" type="noConversion"/>
  </si>
  <si>
    <t>사무용품 구입</t>
    <phoneticPr fontId="1" type="noConversion"/>
  </si>
  <si>
    <t>20천원×12월=240천원</t>
    <phoneticPr fontId="1" type="noConversion"/>
  </si>
  <si>
    <t>업무추진비</t>
    <phoneticPr fontId="1" type="noConversion"/>
  </si>
  <si>
    <t>사업자문 간담회</t>
    <phoneticPr fontId="1" type="noConversion"/>
  </si>
  <si>
    <t>20천원×4명×5회×12개월=4,800천원</t>
    <phoneticPr fontId="1" type="noConversion"/>
  </si>
  <si>
    <t>참여기관 간담회</t>
    <phoneticPr fontId="1" type="noConversion"/>
  </si>
  <si>
    <t>25천원×20명×4회×12개월=24,000천원</t>
    <phoneticPr fontId="1" type="noConversion"/>
  </si>
  <si>
    <t>여비</t>
    <phoneticPr fontId="1" type="noConversion"/>
  </si>
  <si>
    <t>국내여비</t>
    <phoneticPr fontId="1" type="noConversion"/>
  </si>
  <si>
    <t>200천원×2명×12개월=4,800천원</t>
    <phoneticPr fontId="1" type="noConversion"/>
  </si>
  <si>
    <t>국외여비</t>
    <phoneticPr fontId="1" type="noConversion"/>
  </si>
  <si>
    <t>4,000천원×2명×2회=16,000천원</t>
    <phoneticPr fontId="1" type="noConversion"/>
  </si>
  <si>
    <t>홍보비</t>
    <phoneticPr fontId="1" type="noConversion"/>
  </si>
  <si>
    <t>RISE 홍보영상제작</t>
    <phoneticPr fontId="1" type="noConversion"/>
  </si>
  <si>
    <t>15,000천원×1식=15,000천원</t>
    <phoneticPr fontId="1" type="noConversion"/>
  </si>
  <si>
    <t>RISE 브로슈어 제작</t>
    <phoneticPr fontId="1" type="noConversion"/>
  </si>
  <si>
    <t>10천원*10,000권=100,000천원</t>
    <phoneticPr fontId="1" type="noConversion"/>
  </si>
  <si>
    <t>간접비</t>
    <phoneticPr fontId="1" type="noConversion"/>
  </si>
  <si>
    <t>사업관리운영비</t>
    <phoneticPr fontId="1" type="noConversion"/>
  </si>
  <si>
    <t>20,000천원×1식=20,000천원</t>
    <phoneticPr fontId="1" type="noConversion"/>
  </si>
  <si>
    <t>1-2</t>
    <phoneticPr fontId="1" type="noConversion"/>
  </si>
  <si>
    <t>1-2 소계</t>
    <phoneticPr fontId="1" type="noConversion"/>
  </si>
  <si>
    <t>프로젝트 / 단위과제 코드 부여  방법</t>
    <phoneticPr fontId="1" type="noConversion"/>
  </si>
  <si>
    <t>대학 프로젝트</t>
    <phoneticPr fontId="1" type="noConversion"/>
  </si>
  <si>
    <t>프로젝트</t>
    <phoneticPr fontId="1" type="noConversion"/>
  </si>
  <si>
    <t>단위과제</t>
    <phoneticPr fontId="1" type="noConversion"/>
  </si>
  <si>
    <t>단위과제 코드</t>
    <phoneticPr fontId="1" type="noConversion"/>
  </si>
  <si>
    <t>프로젝트명</t>
    <phoneticPr fontId="1" type="noConversion"/>
  </si>
  <si>
    <t>코드</t>
    <phoneticPr fontId="1" type="noConversion"/>
  </si>
  <si>
    <t>단위과제명</t>
    <phoneticPr fontId="1" type="noConversion"/>
  </si>
  <si>
    <r>
      <t>[</t>
    </r>
    <r>
      <rPr>
        <b/>
        <sz val="12"/>
        <color rgb="FF3A3C84"/>
        <rFont val="맑은 고딕"/>
        <family val="3"/>
        <charset val="129"/>
        <scheme val="minor"/>
      </rPr>
      <t>인재 육성</t>
    </r>
    <r>
      <rPr>
        <b/>
        <sz val="12"/>
        <color rgb="FF000000"/>
        <rFont val="맑은 고딕"/>
        <family val="3"/>
        <charset val="129"/>
        <scheme val="minor"/>
      </rPr>
      <t>] 지속가능한 핵심인재</t>
    </r>
  </si>
  <si>
    <t>현장 맞춤형 핵심인재 양성사업</t>
  </si>
  <si>
    <t>Study Jeju 지역정주 해외인재 유치·양성사업</t>
  </si>
  <si>
    <r>
      <t>[</t>
    </r>
    <r>
      <rPr>
        <b/>
        <sz val="12"/>
        <color rgb="FF3A3C84"/>
        <rFont val="맑은 고딕"/>
        <family val="3"/>
        <charset val="129"/>
        <scheme val="minor"/>
      </rPr>
      <t>교육· 연구</t>
    </r>
    <r>
      <rPr>
        <b/>
        <sz val="12"/>
        <color rgb="FF000000"/>
        <rFont val="맑은 고딕"/>
        <family val="3"/>
        <charset val="129"/>
        <scheme val="minor"/>
      </rPr>
      <t>] 지산학연 이음·돋움·성장</t>
    </r>
  </si>
  <si>
    <t>글로벌 K-교육·연구 런케이션 플랫폼 조성사업</t>
  </si>
  <si>
    <t>2-1</t>
    <phoneticPr fontId="1" type="noConversion"/>
  </si>
  <si>
    <t>전략산업 생태계 육성 및 미래혁신역량 강화사업</t>
  </si>
  <si>
    <t>2-2</t>
    <phoneticPr fontId="1" type="noConversion"/>
  </si>
  <si>
    <r>
      <t>[</t>
    </r>
    <r>
      <rPr>
        <b/>
        <sz val="12"/>
        <color rgb="FF3A3C84"/>
        <rFont val="맑은 고딕"/>
        <family val="3"/>
        <charset val="129"/>
        <scheme val="minor"/>
      </rPr>
      <t>창 업</t>
    </r>
    <r>
      <rPr>
        <b/>
        <sz val="12"/>
        <color rgb="FF000000"/>
        <rFont val="맑은 고딕"/>
        <family val="3"/>
        <charset val="129"/>
        <scheme val="minor"/>
      </rPr>
      <t>] J-Biz 캠퍼스 창업모루(ː마루)</t>
    </r>
  </si>
  <si>
    <t>인재-교육·연구-창업연계 지원 대학 거점사업</t>
  </si>
  <si>
    <t>3-1</t>
    <phoneticPr fontId="1" type="noConversion"/>
  </si>
  <si>
    <r>
      <t>[</t>
    </r>
    <r>
      <rPr>
        <b/>
        <sz val="12"/>
        <color rgb="FF3A3C84"/>
        <rFont val="맑은 고딕"/>
        <family val="3"/>
        <charset val="129"/>
        <scheme val="minor"/>
      </rPr>
      <t>평생 교육</t>
    </r>
    <r>
      <rPr>
        <b/>
        <sz val="12"/>
        <color rgb="FF000000"/>
        <rFont val="맑은 고딕"/>
        <family val="3"/>
        <charset val="129"/>
        <scheme val="minor"/>
      </rPr>
      <t>] 혼듸(ː함께) 평생교육 배움터</t>
    </r>
  </si>
  <si>
    <t>국민 평생교육대학 및 지역산업 특화 직업평생교육 활성화사업</t>
  </si>
  <si>
    <t>4-1</t>
    <phoneticPr fontId="1" type="noConversion"/>
  </si>
  <si>
    <r>
      <t>[</t>
    </r>
    <r>
      <rPr>
        <b/>
        <sz val="12"/>
        <color rgb="FF3A3C84"/>
        <rFont val="맑은 고딕"/>
        <family val="3"/>
        <charset val="129"/>
        <scheme val="minor"/>
      </rPr>
      <t>지역 사회</t>
    </r>
    <r>
      <rPr>
        <b/>
        <sz val="12"/>
        <color rgb="FF000000"/>
        <rFont val="맑은 고딕"/>
        <family val="3"/>
        <charset val="129"/>
        <scheme val="minor"/>
      </rPr>
      <t>] 지역사회혁신新수눌음</t>
    </r>
  </si>
  <si>
    <t>대학이 이끄는 사회혁신 및 미래변화 대응 경쟁력 강화사업</t>
  </si>
  <si>
    <t>5-1</t>
    <phoneticPr fontId="1" type="noConversion"/>
  </si>
  <si>
    <t>지역미래 의료·늘봄 혁신 지원사업</t>
  </si>
  <si>
    <t>5-2</t>
    <phoneticPr fontId="1" type="noConversion"/>
  </si>
  <si>
    <t>[서식 17] 학생현황, 외국인 학생 현황, 학과별 학생 현황</t>
    <phoneticPr fontId="1" type="noConversion"/>
  </si>
  <si>
    <t>[서식 18] 교직원 현황(대학)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</si>
</sst>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%"/>
  </numFmts>
  <fonts count="1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6"/>
      <color theme="1"/>
      <name val="HY헤드라인M"/>
      <family val="1"/>
      <charset val="129"/>
    </font>
    <font>
      <b/>
      <sz val="12"/>
      <color rgb="FFFF000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4"/>
      <color theme="1"/>
      <name val="HY헤드라인M"/>
      <family val="1"/>
      <charset val="129"/>
    </font>
    <font>
      <b/>
      <sz val="12"/>
      <color rgb="FF000000"/>
      <name val="맑은 고딕"/>
      <family val="3"/>
      <charset val="129"/>
      <scheme val="minor"/>
    </font>
    <font>
      <b/>
      <sz val="12"/>
      <color rgb="FF3A3C84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ajor"/>
    </font>
    <font>
      <b/>
      <sz val="11"/>
      <color indexed="81"/>
      <name val="돋움"/>
      <family val="3"/>
      <charset val="129"/>
    </font>
    <font>
      <b/>
      <sz val="11"/>
      <color indexed="81"/>
      <name val="Tahoma"/>
      <family val="2"/>
    </font>
    <font>
      <b/>
      <sz val="9"/>
      <color indexed="81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</cellStyleXfs>
  <cellXfs count="93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0" fillId="0" borderId="1" xfId="0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41" fontId="9" fillId="5" borderId="4" xfId="0" applyNumberFormat="1" applyFont="1" applyFill="1" applyBorder="1" applyAlignment="1">
      <alignment horizontal="center" vertical="center"/>
    </xf>
    <xf numFmtId="176" fontId="9" fillId="5" borderId="4" xfId="0" applyNumberFormat="1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41" fontId="2" fillId="6" borderId="1" xfId="0" applyNumberFormat="1" applyFont="1" applyFill="1" applyBorder="1">
      <alignment vertical="center"/>
    </xf>
    <xf numFmtId="176" fontId="2" fillId="6" borderId="1" xfId="0" applyNumberFormat="1" applyFont="1" applyFill="1" applyBorder="1">
      <alignment vertical="center"/>
    </xf>
    <xf numFmtId="176" fontId="2" fillId="6" borderId="17" xfId="0" applyNumberFormat="1" applyFont="1" applyFill="1" applyBorder="1">
      <alignment vertical="center"/>
    </xf>
    <xf numFmtId="0" fontId="10" fillId="6" borderId="19" xfId="0" applyFont="1" applyFill="1" applyBorder="1" applyAlignment="1">
      <alignment horizontal="center" vertical="center"/>
    </xf>
    <xf numFmtId="176" fontId="10" fillId="0" borderId="17" xfId="2" applyNumberFormat="1" applyFont="1" applyBorder="1">
      <alignment vertical="center"/>
    </xf>
    <xf numFmtId="41" fontId="10" fillId="0" borderId="17" xfId="1" applyFont="1" applyBorder="1">
      <alignment vertical="center"/>
    </xf>
    <xf numFmtId="0" fontId="10" fillId="0" borderId="19" xfId="0" applyFont="1" applyBorder="1">
      <alignment vertical="center"/>
    </xf>
    <xf numFmtId="41" fontId="10" fillId="0" borderId="2" xfId="1" applyFont="1" applyBorder="1" applyAlignment="1">
      <alignment horizontal="center" vertical="center"/>
    </xf>
    <xf numFmtId="176" fontId="10" fillId="0" borderId="2" xfId="2" applyNumberFormat="1" applyFont="1" applyBorder="1" applyAlignment="1">
      <alignment horizontal="center" vertical="center"/>
    </xf>
    <xf numFmtId="176" fontId="10" fillId="0" borderId="3" xfId="2" applyNumberFormat="1" applyFont="1" applyBorder="1" applyAlignment="1">
      <alignment horizontal="center" vertical="center"/>
    </xf>
    <xf numFmtId="41" fontId="10" fillId="0" borderId="3" xfId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1" fontId="10" fillId="0" borderId="1" xfId="1" applyFont="1" applyBorder="1">
      <alignment vertical="center"/>
    </xf>
    <xf numFmtId="176" fontId="10" fillId="0" borderId="1" xfId="2" applyNumberFormat="1" applyFont="1" applyBorder="1" applyAlignment="1">
      <alignment horizontal="center" vertical="center"/>
    </xf>
    <xf numFmtId="176" fontId="10" fillId="0" borderId="17" xfId="2" applyNumberFormat="1" applyFont="1" applyBorder="1" applyAlignment="1">
      <alignment horizontal="center" vertical="center"/>
    </xf>
    <xf numFmtId="176" fontId="10" fillId="0" borderId="1" xfId="2" applyNumberFormat="1" applyFont="1" applyBorder="1">
      <alignment vertical="center"/>
    </xf>
    <xf numFmtId="0" fontId="10" fillId="0" borderId="21" xfId="0" applyFont="1" applyBorder="1" applyAlignment="1">
      <alignment horizontal="center" vertical="center"/>
    </xf>
    <xf numFmtId="41" fontId="10" fillId="0" borderId="21" xfId="1" applyFont="1" applyBorder="1">
      <alignment vertical="center"/>
    </xf>
    <xf numFmtId="176" fontId="10" fillId="0" borderId="21" xfId="2" applyNumberFormat="1" applyFont="1" applyBorder="1">
      <alignment vertical="center"/>
    </xf>
    <xf numFmtId="176" fontId="10" fillId="0" borderId="22" xfId="2" applyNumberFormat="1" applyFont="1" applyBorder="1">
      <alignment vertical="center"/>
    </xf>
    <xf numFmtId="41" fontId="10" fillId="0" borderId="22" xfId="1" applyFont="1" applyBorder="1">
      <alignment vertical="center"/>
    </xf>
    <xf numFmtId="0" fontId="10" fillId="0" borderId="23" xfId="0" applyFont="1" applyBorder="1">
      <alignment vertical="center"/>
    </xf>
    <xf numFmtId="0" fontId="11" fillId="0" borderId="0" xfId="0" applyFont="1" applyAlignment="1">
      <alignment horizontal="center" vertical="center"/>
    </xf>
    <xf numFmtId="0" fontId="9" fillId="4" borderId="28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9" fillId="3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9" fillId="4" borderId="25" xfId="0" applyFont="1" applyFill="1" applyBorder="1" applyAlignment="1">
      <alignment horizontal="center" vertical="center"/>
    </xf>
    <xf numFmtId="0" fontId="9" fillId="4" borderId="26" xfId="0" applyFont="1" applyFill="1" applyBorder="1" applyAlignment="1">
      <alignment horizontal="center" vertical="center"/>
    </xf>
    <xf numFmtId="0" fontId="9" fillId="4" borderId="27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6" fillId="3" borderId="6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/>
    </xf>
    <xf numFmtId="0" fontId="6" fillId="3" borderId="8" xfId="0" applyFont="1" applyFill="1" applyBorder="1" applyAlignment="1">
      <alignment horizontal="left" vertical="center"/>
    </xf>
    <xf numFmtId="0" fontId="6" fillId="3" borderId="9" xfId="0" applyFont="1" applyFill="1" applyBorder="1" applyAlignment="1">
      <alignment horizontal="left" vertical="center" wrapText="1"/>
    </xf>
    <xf numFmtId="0" fontId="6" fillId="3" borderId="0" xfId="0" applyFont="1" applyFill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/>
    </xf>
    <xf numFmtId="0" fontId="6" fillId="3" borderId="12" xfId="0" applyFont="1" applyFill="1" applyBorder="1" applyAlignment="1">
      <alignment horizontal="left" vertical="center"/>
    </xf>
    <xf numFmtId="0" fontId="9" fillId="4" borderId="13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9" fillId="5" borderId="17" xfId="0" applyFont="1" applyFill="1" applyBorder="1" applyAlignment="1">
      <alignment horizontal="center" vertical="center"/>
    </xf>
    <xf numFmtId="0" fontId="9" fillId="5" borderId="18" xfId="0" applyFont="1" applyFill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41" fontId="10" fillId="0" borderId="2" xfId="1" applyFont="1" applyBorder="1" applyAlignment="1">
      <alignment horizontal="center" vertical="center"/>
    </xf>
    <xf numFmtId="41" fontId="10" fillId="0" borderId="3" xfId="1" applyFont="1" applyBorder="1" applyAlignment="1">
      <alignment horizontal="center" vertical="center"/>
    </xf>
    <xf numFmtId="41" fontId="10" fillId="0" borderId="4" xfId="1" applyFont="1" applyBorder="1" applyAlignment="1">
      <alignment horizontal="center" vertical="center"/>
    </xf>
    <xf numFmtId="176" fontId="10" fillId="0" borderId="2" xfId="2" applyNumberFormat="1" applyFont="1" applyBorder="1" applyAlignment="1">
      <alignment horizontal="center" vertical="center"/>
    </xf>
    <xf numFmtId="176" fontId="10" fillId="0" borderId="3" xfId="2" applyNumberFormat="1" applyFont="1" applyBorder="1" applyAlignment="1">
      <alignment horizontal="center" vertical="center"/>
    </xf>
    <xf numFmtId="176" fontId="10" fillId="0" borderId="4" xfId="2" applyNumberFormat="1" applyFont="1" applyBorder="1" applyAlignment="1">
      <alignment horizontal="center" vertical="center"/>
    </xf>
    <xf numFmtId="49" fontId="10" fillId="0" borderId="20" xfId="0" applyNumberFormat="1" applyFont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5909E-DCBA-4515-A111-5982176FA28F}">
  <dimension ref="B2:K59"/>
  <sheetViews>
    <sheetView tabSelected="1" zoomScaleNormal="100" workbookViewId="0">
      <selection activeCell="F6" sqref="F6"/>
    </sheetView>
  </sheetViews>
  <sheetFormatPr defaultRowHeight="16.5" x14ac:dyDescent="0.3"/>
  <cols>
    <col min="1" max="1" width="5.625" customWidth="1"/>
    <col min="2" max="2" width="19.875" bestFit="1" customWidth="1"/>
    <col min="3" max="3" width="13" bestFit="1" customWidth="1"/>
  </cols>
  <sheetData>
    <row r="2" spans="2:11" ht="20.25" x14ac:dyDescent="0.3">
      <c r="B2" s="44" t="s">
        <v>201</v>
      </c>
      <c r="C2" s="44"/>
      <c r="D2" s="44"/>
      <c r="E2" s="44"/>
      <c r="F2" s="44"/>
      <c r="G2" s="44"/>
      <c r="H2" s="44"/>
      <c r="I2" s="44"/>
      <c r="J2" s="44"/>
      <c r="K2" s="44"/>
    </row>
    <row r="3" spans="2:11" x14ac:dyDescent="0.3">
      <c r="B3" s="3" t="s">
        <v>0</v>
      </c>
    </row>
    <row r="4" spans="2:11" x14ac:dyDescent="0.3">
      <c r="B4" s="42" t="s">
        <v>1</v>
      </c>
      <c r="C4" s="42">
        <v>2022</v>
      </c>
      <c r="D4" s="42"/>
      <c r="E4" s="42"/>
      <c r="F4" s="42">
        <v>2023</v>
      </c>
      <c r="G4" s="42"/>
      <c r="H4" s="42"/>
      <c r="I4" s="42">
        <v>2024</v>
      </c>
      <c r="J4" s="42"/>
      <c r="K4" s="42"/>
    </row>
    <row r="5" spans="2:11" x14ac:dyDescent="0.3">
      <c r="B5" s="42"/>
      <c r="C5" s="2" t="s">
        <v>6</v>
      </c>
      <c r="D5" s="2" t="s">
        <v>7</v>
      </c>
      <c r="E5" s="2" t="s">
        <v>8</v>
      </c>
      <c r="F5" s="2" t="s">
        <v>6</v>
      </c>
      <c r="G5" s="2" t="s">
        <v>7</v>
      </c>
      <c r="H5" s="2" t="s">
        <v>8</v>
      </c>
      <c r="I5" s="2" t="s">
        <v>6</v>
      </c>
      <c r="J5" s="2" t="s">
        <v>7</v>
      </c>
      <c r="K5" s="2" t="s">
        <v>8</v>
      </c>
    </row>
    <row r="6" spans="2:11" x14ac:dyDescent="0.3">
      <c r="B6" s="2" t="s">
        <v>2</v>
      </c>
      <c r="C6" s="2"/>
      <c r="D6" s="2"/>
      <c r="E6" s="2"/>
      <c r="F6" s="2"/>
      <c r="G6" s="2"/>
      <c r="H6" s="2"/>
      <c r="I6" s="2"/>
      <c r="J6" s="2"/>
      <c r="K6" s="2"/>
    </row>
    <row r="7" spans="2:11" x14ac:dyDescent="0.3">
      <c r="B7" s="2" t="s">
        <v>3</v>
      </c>
      <c r="C7" s="2"/>
      <c r="D7" s="2"/>
      <c r="E7" s="2"/>
      <c r="F7" s="2"/>
      <c r="G7" s="2"/>
      <c r="H7" s="2"/>
      <c r="I7" s="2"/>
      <c r="J7" s="2"/>
      <c r="K7" s="2"/>
    </row>
    <row r="8" spans="2:11" x14ac:dyDescent="0.3">
      <c r="B8" s="2" t="s">
        <v>4</v>
      </c>
      <c r="C8" s="2"/>
      <c r="D8" s="2"/>
      <c r="E8" s="2"/>
      <c r="F8" s="2"/>
      <c r="G8" s="2"/>
      <c r="H8" s="2"/>
      <c r="I8" s="2"/>
      <c r="J8" s="2"/>
      <c r="K8" s="2"/>
    </row>
    <row r="9" spans="2:11" x14ac:dyDescent="0.3">
      <c r="B9" s="2" t="s">
        <v>5</v>
      </c>
      <c r="C9" s="2"/>
      <c r="D9" s="2"/>
      <c r="E9" s="2"/>
      <c r="F9" s="2"/>
      <c r="G9" s="2"/>
      <c r="H9" s="2"/>
      <c r="I9" s="2"/>
      <c r="J9" s="2"/>
      <c r="K9" s="2"/>
    </row>
    <row r="12" spans="2:11" x14ac:dyDescent="0.3">
      <c r="B12" s="4" t="s">
        <v>9</v>
      </c>
    </row>
    <row r="13" spans="2:11" x14ac:dyDescent="0.3">
      <c r="B13" s="42" t="s">
        <v>1</v>
      </c>
      <c r="C13" s="42">
        <v>2022</v>
      </c>
      <c r="D13" s="42"/>
      <c r="E13" s="42"/>
      <c r="F13" s="42">
        <v>2023</v>
      </c>
      <c r="G13" s="42"/>
      <c r="H13" s="42"/>
      <c r="I13" s="42">
        <v>2024</v>
      </c>
      <c r="J13" s="42"/>
      <c r="K13" s="42"/>
    </row>
    <row r="14" spans="2:11" x14ac:dyDescent="0.3">
      <c r="B14" s="42"/>
      <c r="C14" s="2" t="s">
        <v>6</v>
      </c>
      <c r="D14" s="2" t="s">
        <v>7</v>
      </c>
      <c r="E14" s="2" t="s">
        <v>8</v>
      </c>
      <c r="F14" s="2" t="s">
        <v>6</v>
      </c>
      <c r="G14" s="2" t="s">
        <v>7</v>
      </c>
      <c r="H14" s="2" t="s">
        <v>8</v>
      </c>
      <c r="I14" s="2" t="s">
        <v>6</v>
      </c>
      <c r="J14" s="2" t="s">
        <v>7</v>
      </c>
      <c r="K14" s="2" t="s">
        <v>8</v>
      </c>
    </row>
    <row r="15" spans="2:11" x14ac:dyDescent="0.3">
      <c r="B15" s="2" t="s">
        <v>2</v>
      </c>
      <c r="C15" s="2"/>
      <c r="D15" s="2"/>
      <c r="E15" s="2"/>
      <c r="F15" s="2"/>
      <c r="G15" s="2"/>
      <c r="H15" s="2"/>
      <c r="I15" s="2"/>
      <c r="J15" s="2"/>
      <c r="K15" s="2"/>
    </row>
    <row r="16" spans="2:11" x14ac:dyDescent="0.3">
      <c r="B16" s="2" t="s">
        <v>3</v>
      </c>
      <c r="C16" s="2"/>
      <c r="D16" s="2"/>
      <c r="E16" s="2"/>
      <c r="F16" s="2"/>
      <c r="G16" s="2"/>
      <c r="H16" s="2"/>
      <c r="I16" s="2"/>
      <c r="J16" s="2"/>
      <c r="K16" s="2"/>
    </row>
    <row r="17" spans="2:11" x14ac:dyDescent="0.3">
      <c r="B17" s="2" t="s">
        <v>4</v>
      </c>
      <c r="C17" s="2"/>
      <c r="D17" s="2"/>
      <c r="E17" s="2"/>
      <c r="F17" s="2"/>
      <c r="G17" s="2"/>
      <c r="H17" s="2"/>
      <c r="I17" s="2"/>
      <c r="J17" s="2"/>
      <c r="K17" s="2"/>
    </row>
    <row r="18" spans="2:11" x14ac:dyDescent="0.3">
      <c r="B18" s="2" t="s">
        <v>5</v>
      </c>
      <c r="C18" s="2"/>
      <c r="D18" s="2"/>
      <c r="E18" s="2"/>
      <c r="F18" s="2"/>
      <c r="G18" s="2"/>
      <c r="H18" s="2"/>
      <c r="I18" s="2"/>
      <c r="J18" s="2"/>
      <c r="K18" s="2"/>
    </row>
    <row r="21" spans="2:11" x14ac:dyDescent="0.3">
      <c r="B21" s="4" t="s">
        <v>10</v>
      </c>
    </row>
    <row r="22" spans="2:11" x14ac:dyDescent="0.3">
      <c r="B22" s="42" t="s">
        <v>1</v>
      </c>
      <c r="C22" s="42">
        <v>2022</v>
      </c>
      <c r="D22" s="42"/>
      <c r="E22" s="42"/>
      <c r="F22" s="42">
        <v>2023</v>
      </c>
      <c r="G22" s="42"/>
      <c r="H22" s="42"/>
      <c r="I22" s="42">
        <v>2024</v>
      </c>
      <c r="J22" s="42"/>
      <c r="K22" s="42"/>
    </row>
    <row r="23" spans="2:11" x14ac:dyDescent="0.3">
      <c r="B23" s="42"/>
      <c r="C23" s="2" t="s">
        <v>6</v>
      </c>
      <c r="D23" s="2" t="s">
        <v>7</v>
      </c>
      <c r="E23" s="2" t="s">
        <v>8</v>
      </c>
      <c r="F23" s="2" t="s">
        <v>6</v>
      </c>
      <c r="G23" s="2" t="s">
        <v>7</v>
      </c>
      <c r="H23" s="2" t="s">
        <v>8</v>
      </c>
      <c r="I23" s="2" t="s">
        <v>6</v>
      </c>
      <c r="J23" s="2" t="s">
        <v>7</v>
      </c>
      <c r="K23" s="2" t="s">
        <v>8</v>
      </c>
    </row>
    <row r="24" spans="2:11" x14ac:dyDescent="0.3">
      <c r="B24" s="2" t="s">
        <v>11</v>
      </c>
      <c r="C24" s="2"/>
      <c r="D24" s="2"/>
      <c r="E24" s="2"/>
      <c r="F24" s="2"/>
      <c r="G24" s="2"/>
      <c r="H24" s="2"/>
      <c r="I24" s="2"/>
      <c r="J24" s="2"/>
      <c r="K24" s="2"/>
    </row>
    <row r="25" spans="2:11" x14ac:dyDescent="0.3">
      <c r="B25" s="2" t="s">
        <v>12</v>
      </c>
      <c r="C25" s="2"/>
      <c r="D25" s="2"/>
      <c r="E25" s="2"/>
      <c r="F25" s="2"/>
      <c r="G25" s="2"/>
      <c r="H25" s="2"/>
      <c r="I25" s="2"/>
      <c r="J25" s="2"/>
      <c r="K25" s="2"/>
    </row>
    <row r="26" spans="2:11" x14ac:dyDescent="0.3">
      <c r="B26" s="2" t="s">
        <v>13</v>
      </c>
      <c r="C26" s="2"/>
      <c r="D26" s="2"/>
      <c r="E26" s="2"/>
      <c r="F26" s="2"/>
      <c r="G26" s="2"/>
      <c r="H26" s="2"/>
      <c r="I26" s="2"/>
      <c r="J26" s="2"/>
      <c r="K26" s="2"/>
    </row>
    <row r="27" spans="2:11" x14ac:dyDescent="0.3">
      <c r="B27" s="2" t="s">
        <v>14</v>
      </c>
      <c r="C27" s="2"/>
      <c r="D27" s="2"/>
      <c r="E27" s="2"/>
      <c r="F27" s="2"/>
      <c r="G27" s="2"/>
      <c r="H27" s="2"/>
      <c r="I27" s="2"/>
      <c r="J27" s="2"/>
      <c r="K27" s="2"/>
    </row>
    <row r="28" spans="2:11" x14ac:dyDescent="0.3">
      <c r="B28" s="2" t="s">
        <v>15</v>
      </c>
      <c r="C28" s="2"/>
      <c r="D28" s="2"/>
      <c r="E28" s="2"/>
      <c r="F28" s="2"/>
      <c r="G28" s="2"/>
      <c r="H28" s="2"/>
      <c r="I28" s="2"/>
      <c r="J28" s="2"/>
      <c r="K28" s="2"/>
    </row>
    <row r="29" spans="2:11" x14ac:dyDescent="0.3">
      <c r="B29" s="2" t="s">
        <v>15</v>
      </c>
      <c r="C29" s="2"/>
      <c r="D29" s="2"/>
      <c r="E29" s="2"/>
      <c r="F29" s="2"/>
      <c r="G29" s="2"/>
      <c r="H29" s="2"/>
      <c r="I29" s="2"/>
      <c r="J29" s="2"/>
      <c r="K29" s="2"/>
    </row>
    <row r="32" spans="2:11" x14ac:dyDescent="0.3">
      <c r="B32" s="4" t="s">
        <v>16</v>
      </c>
    </row>
    <row r="33" spans="2:6" x14ac:dyDescent="0.3">
      <c r="B33" s="43" t="s">
        <v>1</v>
      </c>
      <c r="C33" s="43"/>
      <c r="D33" s="2">
        <v>2022</v>
      </c>
      <c r="E33" s="2">
        <v>2023</v>
      </c>
      <c r="F33" s="2">
        <v>2024</v>
      </c>
    </row>
    <row r="34" spans="2:6" x14ac:dyDescent="0.3">
      <c r="B34" s="43" t="s">
        <v>11</v>
      </c>
      <c r="C34" s="43"/>
      <c r="D34" s="2"/>
      <c r="E34" s="2"/>
      <c r="F34" s="2"/>
    </row>
    <row r="35" spans="2:6" x14ac:dyDescent="0.3">
      <c r="B35" s="43" t="s">
        <v>17</v>
      </c>
      <c r="C35" s="2" t="s">
        <v>18</v>
      </c>
      <c r="D35" s="2"/>
      <c r="E35" s="2"/>
      <c r="F35" s="2"/>
    </row>
    <row r="36" spans="2:6" x14ac:dyDescent="0.3">
      <c r="B36" s="43"/>
      <c r="C36" s="2" t="s">
        <v>19</v>
      </c>
      <c r="D36" s="2"/>
      <c r="E36" s="2"/>
      <c r="F36" s="2"/>
    </row>
    <row r="37" spans="2:6" x14ac:dyDescent="0.3">
      <c r="B37" s="43"/>
      <c r="C37" s="2" t="s">
        <v>20</v>
      </c>
      <c r="D37" s="2"/>
      <c r="E37" s="2"/>
      <c r="F37" s="2"/>
    </row>
    <row r="38" spans="2:6" x14ac:dyDescent="0.3">
      <c r="B38" s="43"/>
      <c r="C38" s="2" t="s">
        <v>21</v>
      </c>
      <c r="D38" s="2"/>
      <c r="E38" s="2"/>
      <c r="F38" s="2"/>
    </row>
    <row r="39" spans="2:6" x14ac:dyDescent="0.3">
      <c r="B39" s="43"/>
      <c r="C39" s="2" t="s">
        <v>22</v>
      </c>
      <c r="D39" s="2"/>
      <c r="E39" s="2"/>
      <c r="F39" s="2"/>
    </row>
    <row r="40" spans="2:6" x14ac:dyDescent="0.3">
      <c r="B40" s="43"/>
      <c r="C40" s="2" t="s">
        <v>23</v>
      </c>
      <c r="D40" s="2"/>
      <c r="E40" s="2"/>
      <c r="F40" s="2"/>
    </row>
    <row r="41" spans="2:6" x14ac:dyDescent="0.3">
      <c r="B41" s="42" t="s">
        <v>24</v>
      </c>
      <c r="C41" s="2" t="s">
        <v>25</v>
      </c>
      <c r="D41" s="2"/>
      <c r="E41" s="2"/>
      <c r="F41" s="2"/>
    </row>
    <row r="42" spans="2:6" x14ac:dyDescent="0.3">
      <c r="B42" s="42"/>
      <c r="C42" s="2" t="s">
        <v>26</v>
      </c>
      <c r="D42" s="2"/>
      <c r="E42" s="2"/>
      <c r="F42" s="2"/>
    </row>
    <row r="43" spans="2:6" x14ac:dyDescent="0.3">
      <c r="B43" s="42"/>
      <c r="C43" s="2" t="s">
        <v>27</v>
      </c>
      <c r="D43" s="2"/>
      <c r="E43" s="2"/>
      <c r="F43" s="2"/>
    </row>
    <row r="44" spans="2:6" x14ac:dyDescent="0.3">
      <c r="B44" s="42"/>
      <c r="C44" s="2" t="s">
        <v>28</v>
      </c>
      <c r="D44" s="2"/>
      <c r="E44" s="2"/>
      <c r="F44" s="2"/>
    </row>
    <row r="45" spans="2:6" x14ac:dyDescent="0.3">
      <c r="B45" s="42"/>
      <c r="C45" s="2" t="s">
        <v>23</v>
      </c>
      <c r="D45" s="2"/>
      <c r="E45" s="2"/>
      <c r="F45" s="2"/>
    </row>
    <row r="46" spans="2:6" x14ac:dyDescent="0.3">
      <c r="B46" s="42" t="s">
        <v>29</v>
      </c>
      <c r="C46" s="42"/>
      <c r="D46" s="2"/>
      <c r="E46" s="2"/>
      <c r="F46" s="2"/>
    </row>
    <row r="49" spans="2:9" x14ac:dyDescent="0.3">
      <c r="B49" s="1" t="s">
        <v>30</v>
      </c>
    </row>
    <row r="50" spans="2:9" x14ac:dyDescent="0.3">
      <c r="B50" s="2" t="s">
        <v>31</v>
      </c>
      <c r="C50" s="2" t="s">
        <v>32</v>
      </c>
      <c r="D50" s="2" t="s">
        <v>33</v>
      </c>
      <c r="E50" s="2" t="s">
        <v>34</v>
      </c>
      <c r="F50" s="2" t="s">
        <v>35</v>
      </c>
      <c r="G50" s="2" t="s">
        <v>36</v>
      </c>
      <c r="H50" s="2" t="s">
        <v>37</v>
      </c>
      <c r="I50" s="2" t="s">
        <v>38</v>
      </c>
    </row>
    <row r="51" spans="2:9" x14ac:dyDescent="0.3">
      <c r="B51" s="2"/>
      <c r="C51" s="2"/>
      <c r="D51" s="2"/>
      <c r="E51" s="2"/>
      <c r="F51" s="2"/>
      <c r="G51" s="2"/>
      <c r="H51" s="2"/>
      <c r="I51" s="2"/>
    </row>
    <row r="52" spans="2:9" x14ac:dyDescent="0.3">
      <c r="B52" s="2"/>
      <c r="C52" s="2"/>
      <c r="D52" s="2"/>
      <c r="E52" s="2"/>
      <c r="F52" s="2"/>
      <c r="G52" s="2"/>
      <c r="H52" s="2"/>
      <c r="I52" s="2"/>
    </row>
    <row r="53" spans="2:9" x14ac:dyDescent="0.3">
      <c r="B53" s="2"/>
      <c r="C53" s="2"/>
      <c r="D53" s="2"/>
      <c r="E53" s="2"/>
      <c r="F53" s="2"/>
      <c r="G53" s="2"/>
      <c r="H53" s="2"/>
      <c r="I53" s="2"/>
    </row>
    <row r="54" spans="2:9" x14ac:dyDescent="0.3">
      <c r="B54" s="2"/>
      <c r="C54" s="2"/>
      <c r="D54" s="2"/>
      <c r="E54" s="2"/>
      <c r="F54" s="2"/>
      <c r="G54" s="2"/>
      <c r="H54" s="2"/>
      <c r="I54" s="2"/>
    </row>
    <row r="55" spans="2:9" x14ac:dyDescent="0.3">
      <c r="B55" s="2"/>
      <c r="C55" s="2"/>
      <c r="D55" s="2"/>
      <c r="E55" s="2"/>
      <c r="F55" s="2"/>
      <c r="G55" s="2"/>
      <c r="H55" s="2"/>
      <c r="I55" s="2"/>
    </row>
    <row r="56" spans="2:9" x14ac:dyDescent="0.3">
      <c r="B56" s="2"/>
      <c r="C56" s="2"/>
      <c r="D56" s="2"/>
      <c r="E56" s="2"/>
      <c r="F56" s="2"/>
      <c r="G56" s="2"/>
      <c r="H56" s="2"/>
      <c r="I56" s="2"/>
    </row>
    <row r="57" spans="2:9" x14ac:dyDescent="0.3">
      <c r="B57" s="2"/>
      <c r="C57" s="2"/>
      <c r="D57" s="2"/>
      <c r="E57" s="2"/>
      <c r="F57" s="2"/>
      <c r="G57" s="2"/>
      <c r="H57" s="2"/>
      <c r="I57" s="2"/>
    </row>
    <row r="58" spans="2:9" x14ac:dyDescent="0.3">
      <c r="B58" s="2"/>
      <c r="C58" s="2"/>
      <c r="D58" s="2"/>
      <c r="E58" s="2"/>
      <c r="F58" s="2"/>
      <c r="G58" s="2"/>
      <c r="H58" s="2"/>
      <c r="I58" s="2"/>
    </row>
    <row r="59" spans="2:9" x14ac:dyDescent="0.3">
      <c r="B59" s="2"/>
      <c r="C59" s="2"/>
      <c r="D59" s="2"/>
      <c r="E59" s="2"/>
      <c r="F59" s="2"/>
      <c r="G59" s="2"/>
      <c r="H59" s="2"/>
      <c r="I59" s="2"/>
    </row>
  </sheetData>
  <mergeCells count="18">
    <mergeCell ref="B2:K2"/>
    <mergeCell ref="B22:B23"/>
    <mergeCell ref="C22:E22"/>
    <mergeCell ref="F22:H22"/>
    <mergeCell ref="I22:K22"/>
    <mergeCell ref="B13:B14"/>
    <mergeCell ref="C13:E13"/>
    <mergeCell ref="F13:H13"/>
    <mergeCell ref="I13:K13"/>
    <mergeCell ref="B4:B5"/>
    <mergeCell ref="C4:E4"/>
    <mergeCell ref="F4:H4"/>
    <mergeCell ref="I4:K4"/>
    <mergeCell ref="B46:C46"/>
    <mergeCell ref="B41:B45"/>
    <mergeCell ref="B35:B40"/>
    <mergeCell ref="B33:C33"/>
    <mergeCell ref="B34:C34"/>
  </mergeCells>
  <phoneticPr fontId="1" type="noConversion"/>
  <pageMargins left="0.25" right="0.25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AC45E-3318-4EE7-813E-19D45E8D4173}">
  <dimension ref="B2:F13"/>
  <sheetViews>
    <sheetView zoomScaleNormal="100" workbookViewId="0">
      <selection activeCell="D5" sqref="D5"/>
    </sheetView>
  </sheetViews>
  <sheetFormatPr defaultRowHeight="16.5" x14ac:dyDescent="0.3"/>
  <cols>
    <col min="2" max="2" width="11" bestFit="1" customWidth="1"/>
    <col min="4" max="6" width="12.625" customWidth="1"/>
  </cols>
  <sheetData>
    <row r="2" spans="2:6" ht="20.25" x14ac:dyDescent="0.3">
      <c r="C2" s="48" t="s">
        <v>202</v>
      </c>
      <c r="D2" s="48"/>
      <c r="E2" s="48"/>
    </row>
    <row r="3" spans="2:6" x14ac:dyDescent="0.3">
      <c r="B3" s="42" t="s">
        <v>1</v>
      </c>
      <c r="C3" s="42"/>
      <c r="D3" s="2">
        <v>2022</v>
      </c>
      <c r="E3" s="2">
        <v>2023</v>
      </c>
      <c r="F3" s="2">
        <v>2024</v>
      </c>
    </row>
    <row r="4" spans="2:6" x14ac:dyDescent="0.3">
      <c r="B4" s="42" t="s">
        <v>11</v>
      </c>
      <c r="C4" s="42"/>
      <c r="D4" s="2"/>
      <c r="E4" s="2"/>
      <c r="F4" s="2"/>
    </row>
    <row r="5" spans="2:6" x14ac:dyDescent="0.3">
      <c r="B5" s="45" t="s">
        <v>39</v>
      </c>
      <c r="C5" s="2" t="s">
        <v>40</v>
      </c>
      <c r="D5" s="2"/>
      <c r="E5" s="2"/>
      <c r="F5" s="2"/>
    </row>
    <row r="6" spans="2:6" x14ac:dyDescent="0.3">
      <c r="B6" s="46"/>
      <c r="C6" s="2" t="s">
        <v>41</v>
      </c>
      <c r="D6" s="2"/>
      <c r="E6" s="2"/>
      <c r="F6" s="2"/>
    </row>
    <row r="7" spans="2:6" x14ac:dyDescent="0.3">
      <c r="B7" s="46"/>
      <c r="C7" s="2" t="s">
        <v>42</v>
      </c>
      <c r="D7" s="2"/>
      <c r="E7" s="2"/>
      <c r="F7" s="2"/>
    </row>
    <row r="8" spans="2:6" x14ac:dyDescent="0.3">
      <c r="B8" s="47"/>
      <c r="C8" s="2" t="s">
        <v>23</v>
      </c>
      <c r="D8" s="2"/>
      <c r="E8" s="2"/>
      <c r="F8" s="2"/>
    </row>
    <row r="9" spans="2:6" x14ac:dyDescent="0.3">
      <c r="B9" s="45" t="s">
        <v>43</v>
      </c>
      <c r="C9" s="2" t="s">
        <v>44</v>
      </c>
      <c r="D9" s="2"/>
      <c r="E9" s="2"/>
      <c r="F9" s="2"/>
    </row>
    <row r="10" spans="2:6" x14ac:dyDescent="0.3">
      <c r="B10" s="46"/>
      <c r="C10" s="2" t="s">
        <v>45</v>
      </c>
      <c r="D10" s="2"/>
      <c r="E10" s="2"/>
      <c r="F10" s="2"/>
    </row>
    <row r="11" spans="2:6" x14ac:dyDescent="0.3">
      <c r="B11" s="46"/>
      <c r="C11" s="2" t="s">
        <v>46</v>
      </c>
      <c r="D11" s="2"/>
      <c r="E11" s="2"/>
      <c r="F11" s="2"/>
    </row>
    <row r="12" spans="2:6" x14ac:dyDescent="0.3">
      <c r="B12" s="46"/>
      <c r="C12" s="2" t="s">
        <v>47</v>
      </c>
      <c r="D12" s="2"/>
      <c r="E12" s="2"/>
      <c r="F12" s="2"/>
    </row>
    <row r="13" spans="2:6" x14ac:dyDescent="0.3">
      <c r="B13" s="47"/>
      <c r="C13" s="2" t="s">
        <v>23</v>
      </c>
      <c r="D13" s="2"/>
      <c r="E13" s="2"/>
      <c r="F13" s="2"/>
    </row>
  </sheetData>
  <mergeCells count="5">
    <mergeCell ref="B4:C4"/>
    <mergeCell ref="B3:C3"/>
    <mergeCell ref="B5:B8"/>
    <mergeCell ref="B9:B13"/>
    <mergeCell ref="C2:E2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009FB-544B-4AC3-BC4E-D4602EECF41E}">
  <dimension ref="B2:F14"/>
  <sheetViews>
    <sheetView zoomScaleNormal="100" workbookViewId="0">
      <selection activeCell="B2" sqref="B2:F14"/>
    </sheetView>
  </sheetViews>
  <sheetFormatPr defaultRowHeight="16.5" x14ac:dyDescent="0.3"/>
  <cols>
    <col min="2" max="2" width="37.75" bestFit="1" customWidth="1"/>
    <col min="3" max="3" width="5.75" bestFit="1" customWidth="1"/>
    <col min="4" max="4" width="49.625" customWidth="1"/>
    <col min="5" max="5" width="5.75" bestFit="1" customWidth="1"/>
    <col min="6" max="6" width="15" bestFit="1" customWidth="1"/>
  </cols>
  <sheetData>
    <row r="2" spans="2:6" ht="18.75" x14ac:dyDescent="0.3">
      <c r="B2" s="51" t="s">
        <v>174</v>
      </c>
      <c r="C2" s="51"/>
      <c r="D2" s="51"/>
      <c r="E2" s="51"/>
      <c r="F2" s="51"/>
    </row>
    <row r="3" spans="2:6" ht="18.75" x14ac:dyDescent="0.3">
      <c r="B3" s="35"/>
      <c r="C3" s="35"/>
      <c r="D3" s="35"/>
      <c r="E3" s="35"/>
      <c r="F3" s="35"/>
    </row>
    <row r="4" spans="2:6" ht="21" thickBot="1" x14ac:dyDescent="0.35">
      <c r="B4" s="52" t="s">
        <v>175</v>
      </c>
      <c r="C4" s="52"/>
      <c r="D4" s="52"/>
      <c r="E4" s="52"/>
      <c r="F4" s="52"/>
    </row>
    <row r="5" spans="2:6" ht="17.25" x14ac:dyDescent="0.3">
      <c r="B5" s="53" t="s">
        <v>176</v>
      </c>
      <c r="C5" s="54"/>
      <c r="D5" s="54" t="s">
        <v>177</v>
      </c>
      <c r="E5" s="54"/>
      <c r="F5" s="55" t="s">
        <v>178</v>
      </c>
    </row>
    <row r="6" spans="2:6" ht="17.25" x14ac:dyDescent="0.3">
      <c r="B6" s="36" t="s">
        <v>179</v>
      </c>
      <c r="C6" s="37" t="s">
        <v>180</v>
      </c>
      <c r="D6" s="37" t="s">
        <v>181</v>
      </c>
      <c r="E6" s="37" t="s">
        <v>180</v>
      </c>
      <c r="F6" s="56"/>
    </row>
    <row r="7" spans="2:6" ht="17.25" x14ac:dyDescent="0.3">
      <c r="B7" s="57" t="s">
        <v>182</v>
      </c>
      <c r="C7" s="50">
        <v>1</v>
      </c>
      <c r="D7" s="38" t="s">
        <v>183</v>
      </c>
      <c r="E7" s="39">
        <v>1</v>
      </c>
      <c r="F7" s="40" t="s">
        <v>62</v>
      </c>
    </row>
    <row r="8" spans="2:6" ht="17.25" x14ac:dyDescent="0.3">
      <c r="B8" s="57"/>
      <c r="C8" s="50"/>
      <c r="D8" s="38" t="s">
        <v>184</v>
      </c>
      <c r="E8" s="39">
        <v>2</v>
      </c>
      <c r="F8" s="40" t="s">
        <v>172</v>
      </c>
    </row>
    <row r="9" spans="2:6" ht="17.25" x14ac:dyDescent="0.3">
      <c r="B9" s="49" t="s">
        <v>185</v>
      </c>
      <c r="C9" s="50">
        <v>2</v>
      </c>
      <c r="D9" s="38" t="s">
        <v>186</v>
      </c>
      <c r="E9" s="39">
        <v>1</v>
      </c>
      <c r="F9" s="40" t="s">
        <v>187</v>
      </c>
    </row>
    <row r="10" spans="2:6" ht="17.25" x14ac:dyDescent="0.3">
      <c r="B10" s="49"/>
      <c r="C10" s="50"/>
      <c r="D10" s="38" t="s">
        <v>188</v>
      </c>
      <c r="E10" s="39">
        <v>2</v>
      </c>
      <c r="F10" s="40" t="s">
        <v>189</v>
      </c>
    </row>
    <row r="11" spans="2:6" ht="17.25" x14ac:dyDescent="0.3">
      <c r="B11" s="41" t="s">
        <v>190</v>
      </c>
      <c r="C11" s="39">
        <v>3</v>
      </c>
      <c r="D11" s="38" t="s">
        <v>191</v>
      </c>
      <c r="E11" s="39">
        <v>1</v>
      </c>
      <c r="F11" s="40" t="s">
        <v>192</v>
      </c>
    </row>
    <row r="12" spans="2:6" ht="34.5" x14ac:dyDescent="0.3">
      <c r="B12" s="41" t="s">
        <v>193</v>
      </c>
      <c r="C12" s="39">
        <v>4</v>
      </c>
      <c r="D12" s="38" t="s">
        <v>194</v>
      </c>
      <c r="E12" s="39">
        <v>1</v>
      </c>
      <c r="F12" s="40" t="s">
        <v>195</v>
      </c>
    </row>
    <row r="13" spans="2:6" ht="34.5" x14ac:dyDescent="0.3">
      <c r="B13" s="49" t="s">
        <v>196</v>
      </c>
      <c r="C13" s="50">
        <v>5</v>
      </c>
      <c r="D13" s="38" t="s">
        <v>197</v>
      </c>
      <c r="E13" s="39">
        <v>1</v>
      </c>
      <c r="F13" s="40" t="s">
        <v>198</v>
      </c>
    </row>
    <row r="14" spans="2:6" ht="17.25" x14ac:dyDescent="0.3">
      <c r="B14" s="49"/>
      <c r="C14" s="50"/>
      <c r="D14" s="38" t="s">
        <v>199</v>
      </c>
      <c r="E14" s="39">
        <v>1</v>
      </c>
      <c r="F14" s="40" t="s">
        <v>200</v>
      </c>
    </row>
  </sheetData>
  <mergeCells count="11">
    <mergeCell ref="B9:B10"/>
    <mergeCell ref="C9:C10"/>
    <mergeCell ref="B13:B14"/>
    <mergeCell ref="C13:C14"/>
    <mergeCell ref="B2:F2"/>
    <mergeCell ref="B4:F4"/>
    <mergeCell ref="B5:C5"/>
    <mergeCell ref="D5:E5"/>
    <mergeCell ref="F5:F6"/>
    <mergeCell ref="B7:B8"/>
    <mergeCell ref="C7:C8"/>
  </mergeCells>
  <phoneticPr fontId="1" type="noConversion"/>
  <pageMargins left="0.25" right="0.25" top="0.75" bottom="0.75" header="0.3" footer="0.3"/>
  <pageSetup paperSize="9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65281-47CB-478D-9F0F-6F02CC07DDDE}">
  <dimension ref="A1:I66"/>
  <sheetViews>
    <sheetView topLeftCell="C1" zoomScaleNormal="100" workbookViewId="0">
      <selection activeCell="O14" sqref="O14"/>
    </sheetView>
  </sheetViews>
  <sheetFormatPr defaultRowHeight="16.5" x14ac:dyDescent="0.3"/>
  <cols>
    <col min="2" max="2" width="7.75" bestFit="1" customWidth="1"/>
    <col min="3" max="3" width="38.75" bestFit="1" customWidth="1"/>
    <col min="4" max="4" width="10.75" bestFit="1" customWidth="1"/>
    <col min="5" max="5" width="8.5" bestFit="1" customWidth="1"/>
    <col min="6" max="6" width="18.625" bestFit="1" customWidth="1"/>
    <col min="7" max="7" width="22" bestFit="1" customWidth="1"/>
    <col min="8" max="8" width="9.375" bestFit="1" customWidth="1"/>
    <col min="9" max="9" width="39.125" bestFit="1" customWidth="1"/>
  </cols>
  <sheetData>
    <row r="1" spans="1:9" ht="20.25" x14ac:dyDescent="0.3">
      <c r="A1" s="5"/>
      <c r="B1" s="5"/>
      <c r="C1" s="5"/>
      <c r="D1" s="5"/>
      <c r="E1" s="5"/>
      <c r="F1" s="5"/>
      <c r="G1" s="5"/>
      <c r="H1" s="5"/>
      <c r="I1" s="5"/>
    </row>
    <row r="2" spans="1:9" ht="20.25" x14ac:dyDescent="0.3">
      <c r="A2" s="58" t="s">
        <v>48</v>
      </c>
      <c r="B2" s="58"/>
      <c r="C2" s="58"/>
      <c r="D2" s="58"/>
      <c r="E2" s="58"/>
      <c r="F2" s="58"/>
      <c r="G2" s="58"/>
      <c r="H2" s="58"/>
      <c r="I2" s="58"/>
    </row>
    <row r="3" spans="1:9" ht="20.25" x14ac:dyDescent="0.3">
      <c r="A3" s="5"/>
      <c r="B3" s="5"/>
      <c r="C3" s="5"/>
      <c r="D3" s="5"/>
      <c r="E3" s="5"/>
      <c r="F3" s="5"/>
      <c r="G3" s="5"/>
      <c r="H3" s="5"/>
      <c r="I3" s="5"/>
    </row>
    <row r="4" spans="1:9" ht="20.25" x14ac:dyDescent="0.3">
      <c r="A4" s="59" t="s">
        <v>49</v>
      </c>
      <c r="B4" s="60"/>
      <c r="C4" s="60"/>
      <c r="D4" s="60"/>
      <c r="E4" s="60"/>
      <c r="F4" s="61"/>
      <c r="G4" s="5"/>
      <c r="H4" s="5"/>
      <c r="I4" s="5"/>
    </row>
    <row r="5" spans="1:9" ht="20.25" x14ac:dyDescent="0.3">
      <c r="A5" s="62"/>
      <c r="B5" s="63"/>
      <c r="C5" s="63"/>
      <c r="D5" s="63"/>
      <c r="E5" s="63"/>
      <c r="F5" s="64"/>
      <c r="G5" s="5"/>
      <c r="H5" s="5"/>
      <c r="I5" s="5"/>
    </row>
    <row r="6" spans="1:9" ht="20.25" x14ac:dyDescent="0.3">
      <c r="A6" s="62"/>
      <c r="B6" s="63"/>
      <c r="C6" s="63"/>
      <c r="D6" s="63"/>
      <c r="E6" s="63"/>
      <c r="F6" s="64"/>
      <c r="G6" s="5"/>
      <c r="H6" s="5"/>
      <c r="I6" s="5"/>
    </row>
    <row r="7" spans="1:9" ht="20.25" x14ac:dyDescent="0.3">
      <c r="A7" s="62"/>
      <c r="B7" s="63"/>
      <c r="C7" s="63"/>
      <c r="D7" s="63"/>
      <c r="E7" s="63"/>
      <c r="F7" s="64"/>
      <c r="G7" s="5"/>
      <c r="H7" s="5"/>
      <c r="I7" s="5"/>
    </row>
    <row r="8" spans="1:9" ht="20.25" x14ac:dyDescent="0.3">
      <c r="A8" s="65"/>
      <c r="B8" s="66"/>
      <c r="C8" s="66"/>
      <c r="D8" s="66"/>
      <c r="E8" s="66"/>
      <c r="F8" s="67"/>
      <c r="G8" s="5"/>
      <c r="H8" s="5"/>
      <c r="I8" s="5"/>
    </row>
    <row r="9" spans="1:9" ht="17.25" thickBot="1" x14ac:dyDescent="0.35">
      <c r="I9" s="6" t="s">
        <v>50</v>
      </c>
    </row>
    <row r="10" spans="1:9" x14ac:dyDescent="0.3">
      <c r="A10" s="68" t="s">
        <v>51</v>
      </c>
      <c r="B10" s="71" t="s">
        <v>52</v>
      </c>
      <c r="C10" s="68" t="s">
        <v>53</v>
      </c>
      <c r="D10" s="68" t="s">
        <v>54</v>
      </c>
      <c r="E10" s="68" t="s">
        <v>55</v>
      </c>
      <c r="F10" s="71" t="s">
        <v>56</v>
      </c>
      <c r="G10" s="71" t="s">
        <v>57</v>
      </c>
      <c r="H10" s="71" t="s">
        <v>58</v>
      </c>
      <c r="I10" s="74" t="s">
        <v>59</v>
      </c>
    </row>
    <row r="11" spans="1:9" x14ac:dyDescent="0.3">
      <c r="A11" s="69"/>
      <c r="B11" s="69"/>
      <c r="C11" s="69"/>
      <c r="D11" s="69"/>
      <c r="E11" s="69"/>
      <c r="F11" s="69"/>
      <c r="G11" s="72"/>
      <c r="H11" s="72"/>
      <c r="I11" s="75"/>
    </row>
    <row r="12" spans="1:9" x14ac:dyDescent="0.3">
      <c r="A12" s="70"/>
      <c r="B12" s="70"/>
      <c r="C12" s="70"/>
      <c r="D12" s="70"/>
      <c r="E12" s="70"/>
      <c r="F12" s="70"/>
      <c r="G12" s="73"/>
      <c r="H12" s="73"/>
      <c r="I12" s="76"/>
    </row>
    <row r="13" spans="1:9" ht="17.25" x14ac:dyDescent="0.3">
      <c r="A13" s="77" t="s">
        <v>60</v>
      </c>
      <c r="B13" s="80" t="s">
        <v>61</v>
      </c>
      <c r="C13" s="81"/>
      <c r="D13" s="7">
        <f>D14+D59</f>
        <v>750044</v>
      </c>
      <c r="E13" s="8">
        <f>E14+E59</f>
        <v>1</v>
      </c>
      <c r="F13" s="9"/>
      <c r="G13" s="10"/>
      <c r="H13" s="10"/>
      <c r="I13" s="11"/>
    </row>
    <row r="14" spans="1:9" x14ac:dyDescent="0.3">
      <c r="A14" s="78"/>
      <c r="B14" s="82" t="s">
        <v>62</v>
      </c>
      <c r="C14" s="12" t="s">
        <v>63</v>
      </c>
      <c r="D14" s="13">
        <f>SUM(D15:D58)</f>
        <v>689044</v>
      </c>
      <c r="E14" s="14">
        <f>D14/D13</f>
        <v>0.91867143794230743</v>
      </c>
      <c r="F14" s="15"/>
      <c r="G14" s="15"/>
      <c r="H14" s="15"/>
      <c r="I14" s="16" t="s">
        <v>64</v>
      </c>
    </row>
    <row r="15" spans="1:9" x14ac:dyDescent="0.3">
      <c r="A15" s="78"/>
      <c r="B15" s="83"/>
      <c r="C15" s="77" t="s">
        <v>65</v>
      </c>
      <c r="D15" s="86">
        <v>37604</v>
      </c>
      <c r="E15" s="89">
        <f>D15/D13</f>
        <v>5.0135725370778247E-2</v>
      </c>
      <c r="F15" s="89" t="s">
        <v>66</v>
      </c>
      <c r="G15" s="17" t="s">
        <v>67</v>
      </c>
      <c r="H15" s="18">
        <f>2292*1*12</f>
        <v>27504</v>
      </c>
      <c r="I15" s="19" t="s">
        <v>68</v>
      </c>
    </row>
    <row r="16" spans="1:9" x14ac:dyDescent="0.3">
      <c r="A16" s="78"/>
      <c r="B16" s="83"/>
      <c r="C16" s="78"/>
      <c r="D16" s="87"/>
      <c r="E16" s="90"/>
      <c r="F16" s="90"/>
      <c r="G16" s="17" t="s">
        <v>69</v>
      </c>
      <c r="H16" s="18">
        <f>2700*1*1</f>
        <v>2700</v>
      </c>
      <c r="I16" s="19" t="s">
        <v>70</v>
      </c>
    </row>
    <row r="17" spans="1:9" x14ac:dyDescent="0.3">
      <c r="A17" s="78"/>
      <c r="B17" s="83"/>
      <c r="C17" s="78"/>
      <c r="D17" s="87"/>
      <c r="E17" s="90"/>
      <c r="F17" s="90"/>
      <c r="G17" s="17" t="s">
        <v>71</v>
      </c>
      <c r="H17" s="18">
        <f>15*1*20*12</f>
        <v>3600</v>
      </c>
      <c r="I17" s="19" t="s">
        <v>72</v>
      </c>
    </row>
    <row r="18" spans="1:9" x14ac:dyDescent="0.3">
      <c r="A18" s="78"/>
      <c r="B18" s="83"/>
      <c r="C18" s="78"/>
      <c r="D18" s="87"/>
      <c r="E18" s="90"/>
      <c r="F18" s="90"/>
      <c r="G18" s="17" t="s">
        <v>73</v>
      </c>
      <c r="H18" s="18">
        <f>400*1*2</f>
        <v>800</v>
      </c>
      <c r="I18" s="19" t="s">
        <v>74</v>
      </c>
    </row>
    <row r="19" spans="1:9" x14ac:dyDescent="0.3">
      <c r="A19" s="78"/>
      <c r="B19" s="83"/>
      <c r="C19" s="78"/>
      <c r="D19" s="88"/>
      <c r="E19" s="91"/>
      <c r="F19" s="91"/>
      <c r="G19" s="17" t="s">
        <v>75</v>
      </c>
      <c r="H19" s="18">
        <f>250*1*12</f>
        <v>3000</v>
      </c>
      <c r="I19" s="19" t="s">
        <v>76</v>
      </c>
    </row>
    <row r="20" spans="1:9" x14ac:dyDescent="0.3">
      <c r="A20" s="78"/>
      <c r="B20" s="83"/>
      <c r="C20" s="78"/>
      <c r="D20" s="20">
        <v>7200</v>
      </c>
      <c r="E20" s="21">
        <f>D20/D13</f>
        <v>9.5994368330391284E-3</v>
      </c>
      <c r="F20" s="21" t="s">
        <v>77</v>
      </c>
      <c r="G20" s="17" t="s">
        <v>78</v>
      </c>
      <c r="H20" s="18">
        <v>7200</v>
      </c>
      <c r="I20" s="19" t="s">
        <v>79</v>
      </c>
    </row>
    <row r="21" spans="1:9" x14ac:dyDescent="0.3">
      <c r="A21" s="78"/>
      <c r="B21" s="83"/>
      <c r="C21" s="78"/>
      <c r="D21" s="86">
        <v>6600</v>
      </c>
      <c r="E21" s="89">
        <f>D21/D13</f>
        <v>8.7994837636192012E-3</v>
      </c>
      <c r="F21" s="89" t="s">
        <v>80</v>
      </c>
      <c r="G21" s="17" t="s">
        <v>78</v>
      </c>
      <c r="H21" s="18">
        <v>2100</v>
      </c>
      <c r="I21" s="19" t="s">
        <v>81</v>
      </c>
    </row>
    <row r="22" spans="1:9" x14ac:dyDescent="0.3">
      <c r="A22" s="78"/>
      <c r="B22" s="83"/>
      <c r="C22" s="78"/>
      <c r="D22" s="87"/>
      <c r="E22" s="90"/>
      <c r="F22" s="90"/>
      <c r="G22" s="17" t="s">
        <v>82</v>
      </c>
      <c r="H22" s="18">
        <f>2400*1</f>
        <v>2400</v>
      </c>
      <c r="I22" s="19" t="s">
        <v>83</v>
      </c>
    </row>
    <row r="23" spans="1:9" x14ac:dyDescent="0.3">
      <c r="A23" s="78"/>
      <c r="B23" s="83"/>
      <c r="C23" s="85"/>
      <c r="D23" s="88"/>
      <c r="E23" s="91"/>
      <c r="F23" s="91"/>
      <c r="G23" s="17" t="s">
        <v>84</v>
      </c>
      <c r="H23" s="18">
        <v>2100</v>
      </c>
      <c r="I23" s="19" t="s">
        <v>81</v>
      </c>
    </row>
    <row r="24" spans="1:9" x14ac:dyDescent="0.3">
      <c r="A24" s="78"/>
      <c r="B24" s="83"/>
      <c r="C24" s="77" t="s">
        <v>85</v>
      </c>
      <c r="D24" s="86">
        <v>110000</v>
      </c>
      <c r="E24" s="89">
        <f>D24/D13</f>
        <v>0.14665806272698667</v>
      </c>
      <c r="F24" s="89" t="s">
        <v>86</v>
      </c>
      <c r="G24" s="17" t="s">
        <v>87</v>
      </c>
      <c r="H24" s="18">
        <v>40000</v>
      </c>
      <c r="I24" s="19" t="s">
        <v>88</v>
      </c>
    </row>
    <row r="25" spans="1:9" x14ac:dyDescent="0.3">
      <c r="A25" s="78"/>
      <c r="B25" s="83"/>
      <c r="C25" s="78"/>
      <c r="D25" s="87"/>
      <c r="E25" s="90"/>
      <c r="F25" s="91"/>
      <c r="G25" s="17" t="s">
        <v>89</v>
      </c>
      <c r="H25" s="18">
        <v>40000</v>
      </c>
      <c r="I25" s="19" t="s">
        <v>88</v>
      </c>
    </row>
    <row r="26" spans="1:9" x14ac:dyDescent="0.3">
      <c r="A26" s="78"/>
      <c r="B26" s="83"/>
      <c r="C26" s="78"/>
      <c r="D26" s="87"/>
      <c r="E26" s="90"/>
      <c r="F26" s="89" t="s">
        <v>90</v>
      </c>
      <c r="G26" s="17" t="s">
        <v>91</v>
      </c>
      <c r="H26" s="18">
        <v>10000</v>
      </c>
      <c r="I26" s="19" t="s">
        <v>92</v>
      </c>
    </row>
    <row r="27" spans="1:9" x14ac:dyDescent="0.3">
      <c r="A27" s="78"/>
      <c r="B27" s="83"/>
      <c r="C27" s="78"/>
      <c r="D27" s="87"/>
      <c r="E27" s="90"/>
      <c r="F27" s="91"/>
      <c r="G27" s="17" t="s">
        <v>93</v>
      </c>
      <c r="H27" s="18">
        <v>10000</v>
      </c>
      <c r="I27" s="19" t="s">
        <v>92</v>
      </c>
    </row>
    <row r="28" spans="1:9" x14ac:dyDescent="0.3">
      <c r="A28" s="78"/>
      <c r="B28" s="83"/>
      <c r="C28" s="85"/>
      <c r="D28" s="88"/>
      <c r="E28" s="91"/>
      <c r="F28" s="22" t="s">
        <v>94</v>
      </c>
      <c r="G28" s="17" t="s">
        <v>95</v>
      </c>
      <c r="H28" s="18">
        <v>10000</v>
      </c>
      <c r="I28" s="19" t="s">
        <v>96</v>
      </c>
    </row>
    <row r="29" spans="1:9" x14ac:dyDescent="0.3">
      <c r="A29" s="78"/>
      <c r="B29" s="83"/>
      <c r="C29" s="77" t="s">
        <v>97</v>
      </c>
      <c r="D29" s="86">
        <v>50100</v>
      </c>
      <c r="E29" s="89">
        <f>D29/D13</f>
        <v>6.6796081296563933E-2</v>
      </c>
      <c r="F29" s="89" t="s">
        <v>98</v>
      </c>
      <c r="G29" s="17" t="s">
        <v>99</v>
      </c>
      <c r="H29" s="18">
        <f>100*6*16*8</f>
        <v>76800</v>
      </c>
      <c r="I29" s="19" t="s">
        <v>100</v>
      </c>
    </row>
    <row r="30" spans="1:9" x14ac:dyDescent="0.3">
      <c r="A30" s="78"/>
      <c r="B30" s="83"/>
      <c r="C30" s="78"/>
      <c r="D30" s="87"/>
      <c r="E30" s="90"/>
      <c r="F30" s="90"/>
      <c r="G30" s="17" t="s">
        <v>101</v>
      </c>
      <c r="H30" s="18">
        <v>900</v>
      </c>
      <c r="I30" s="19" t="s">
        <v>102</v>
      </c>
    </row>
    <row r="31" spans="1:9" x14ac:dyDescent="0.3">
      <c r="A31" s="78"/>
      <c r="B31" s="83"/>
      <c r="C31" s="78"/>
      <c r="D31" s="87"/>
      <c r="E31" s="90"/>
      <c r="F31" s="90"/>
      <c r="G31" s="17" t="s">
        <v>103</v>
      </c>
      <c r="H31" s="18">
        <v>12800</v>
      </c>
      <c r="I31" s="19" t="s">
        <v>104</v>
      </c>
    </row>
    <row r="32" spans="1:9" x14ac:dyDescent="0.3">
      <c r="A32" s="78"/>
      <c r="B32" s="83"/>
      <c r="C32" s="78"/>
      <c r="D32" s="88"/>
      <c r="E32" s="91"/>
      <c r="F32" s="91"/>
      <c r="G32" s="17" t="s">
        <v>105</v>
      </c>
      <c r="H32" s="18">
        <v>400</v>
      </c>
      <c r="I32" s="19" t="s">
        <v>106</v>
      </c>
    </row>
    <row r="33" spans="1:9" x14ac:dyDescent="0.3">
      <c r="A33" s="78"/>
      <c r="B33" s="83"/>
      <c r="C33" s="78"/>
      <c r="D33" s="86">
        <v>5700</v>
      </c>
      <c r="E33" s="89">
        <f>D33/D13</f>
        <v>7.5995541594893103E-3</v>
      </c>
      <c r="F33" s="89" t="s">
        <v>107</v>
      </c>
      <c r="G33" s="17" t="s">
        <v>108</v>
      </c>
      <c r="H33" s="18">
        <f>150*6*6</f>
        <v>5400</v>
      </c>
      <c r="I33" s="19" t="s">
        <v>109</v>
      </c>
    </row>
    <row r="34" spans="1:9" x14ac:dyDescent="0.3">
      <c r="A34" s="78"/>
      <c r="B34" s="83"/>
      <c r="C34" s="85"/>
      <c r="D34" s="88"/>
      <c r="E34" s="91"/>
      <c r="F34" s="91"/>
      <c r="G34" s="17" t="s">
        <v>110</v>
      </c>
      <c r="H34" s="18">
        <f>150*4*5</f>
        <v>3000</v>
      </c>
      <c r="I34" s="19" t="s">
        <v>111</v>
      </c>
    </row>
    <row r="35" spans="1:9" x14ac:dyDescent="0.3">
      <c r="A35" s="78"/>
      <c r="B35" s="83"/>
      <c r="C35" s="77" t="s">
        <v>112</v>
      </c>
      <c r="D35" s="86">
        <v>95000</v>
      </c>
      <c r="E35" s="89">
        <f>D35/D13</f>
        <v>0.12665923599148851</v>
      </c>
      <c r="F35" s="89" t="s">
        <v>113</v>
      </c>
      <c r="G35" s="17" t="s">
        <v>114</v>
      </c>
      <c r="H35" s="18">
        <v>10000</v>
      </c>
      <c r="I35" s="19" t="s">
        <v>115</v>
      </c>
    </row>
    <row r="36" spans="1:9" x14ac:dyDescent="0.3">
      <c r="A36" s="78"/>
      <c r="B36" s="83"/>
      <c r="C36" s="78"/>
      <c r="D36" s="87"/>
      <c r="E36" s="90"/>
      <c r="F36" s="90"/>
      <c r="G36" s="17" t="s">
        <v>116</v>
      </c>
      <c r="H36" s="18">
        <v>30000</v>
      </c>
      <c r="I36" s="19" t="s">
        <v>117</v>
      </c>
    </row>
    <row r="37" spans="1:9" x14ac:dyDescent="0.3">
      <c r="A37" s="78"/>
      <c r="B37" s="83"/>
      <c r="C37" s="78"/>
      <c r="D37" s="87"/>
      <c r="E37" s="90"/>
      <c r="F37" s="90"/>
      <c r="G37" s="17" t="s">
        <v>118</v>
      </c>
      <c r="H37" s="18">
        <v>17000</v>
      </c>
      <c r="I37" s="19" t="s">
        <v>119</v>
      </c>
    </row>
    <row r="38" spans="1:9" x14ac:dyDescent="0.3">
      <c r="A38" s="78"/>
      <c r="B38" s="83"/>
      <c r="C38" s="78"/>
      <c r="D38" s="87"/>
      <c r="E38" s="90"/>
      <c r="F38" s="90"/>
      <c r="G38" s="17" t="s">
        <v>120</v>
      </c>
      <c r="H38" s="18">
        <v>21000</v>
      </c>
      <c r="I38" s="19" t="s">
        <v>121</v>
      </c>
    </row>
    <row r="39" spans="1:9" x14ac:dyDescent="0.3">
      <c r="A39" s="78"/>
      <c r="B39" s="83"/>
      <c r="C39" s="78"/>
      <c r="D39" s="87"/>
      <c r="E39" s="90"/>
      <c r="F39" s="90"/>
      <c r="G39" s="17" t="s">
        <v>122</v>
      </c>
      <c r="H39" s="18">
        <v>4000</v>
      </c>
      <c r="I39" s="19" t="s">
        <v>123</v>
      </c>
    </row>
    <row r="40" spans="1:9" x14ac:dyDescent="0.3">
      <c r="A40" s="78"/>
      <c r="B40" s="83"/>
      <c r="C40" s="85"/>
      <c r="D40" s="88"/>
      <c r="E40" s="91"/>
      <c r="F40" s="91"/>
      <c r="G40" s="17" t="s">
        <v>124</v>
      </c>
      <c r="H40" s="18">
        <v>13000</v>
      </c>
      <c r="I40" s="19" t="s">
        <v>125</v>
      </c>
    </row>
    <row r="41" spans="1:9" x14ac:dyDescent="0.3">
      <c r="A41" s="78"/>
      <c r="B41" s="83"/>
      <c r="C41" s="77" t="s">
        <v>126</v>
      </c>
      <c r="D41" s="87">
        <v>100000</v>
      </c>
      <c r="E41" s="90">
        <f>D41/D13</f>
        <v>0.1333255115699879</v>
      </c>
      <c r="F41" s="89" t="s">
        <v>127</v>
      </c>
      <c r="G41" s="17" t="s">
        <v>128</v>
      </c>
      <c r="H41" s="18">
        <v>30000</v>
      </c>
      <c r="I41" s="19" t="s">
        <v>129</v>
      </c>
    </row>
    <row r="42" spans="1:9" x14ac:dyDescent="0.3">
      <c r="A42" s="78"/>
      <c r="B42" s="83"/>
      <c r="C42" s="78"/>
      <c r="D42" s="87"/>
      <c r="E42" s="90"/>
      <c r="F42" s="90"/>
      <c r="G42" s="17" t="s">
        <v>130</v>
      </c>
      <c r="H42" s="18">
        <v>10000</v>
      </c>
      <c r="I42" s="19" t="s">
        <v>131</v>
      </c>
    </row>
    <row r="43" spans="1:9" x14ac:dyDescent="0.3">
      <c r="A43" s="78"/>
      <c r="B43" s="83"/>
      <c r="C43" s="78"/>
      <c r="D43" s="87"/>
      <c r="E43" s="90"/>
      <c r="F43" s="90"/>
      <c r="G43" s="17" t="s">
        <v>132</v>
      </c>
      <c r="H43" s="18">
        <v>6000</v>
      </c>
      <c r="I43" s="19" t="s">
        <v>133</v>
      </c>
    </row>
    <row r="44" spans="1:9" x14ac:dyDescent="0.3">
      <c r="A44" s="78"/>
      <c r="B44" s="83"/>
      <c r="C44" s="78"/>
      <c r="D44" s="87"/>
      <c r="E44" s="90"/>
      <c r="F44" s="90"/>
      <c r="G44" s="17" t="s">
        <v>134</v>
      </c>
      <c r="H44" s="18">
        <v>10000</v>
      </c>
      <c r="I44" s="19" t="s">
        <v>135</v>
      </c>
    </row>
    <row r="45" spans="1:9" x14ac:dyDescent="0.3">
      <c r="A45" s="78"/>
      <c r="B45" s="83"/>
      <c r="C45" s="78"/>
      <c r="D45" s="87"/>
      <c r="E45" s="90"/>
      <c r="F45" s="90"/>
      <c r="G45" s="17" t="s">
        <v>136</v>
      </c>
      <c r="H45" s="18">
        <v>4000</v>
      </c>
      <c r="I45" s="19" t="s">
        <v>137</v>
      </c>
    </row>
    <row r="46" spans="1:9" x14ac:dyDescent="0.3">
      <c r="A46" s="78"/>
      <c r="B46" s="83"/>
      <c r="C46" s="85"/>
      <c r="D46" s="88"/>
      <c r="E46" s="91"/>
      <c r="F46" s="91"/>
      <c r="G46" s="17" t="s">
        <v>138</v>
      </c>
      <c r="H46" s="18">
        <v>40000</v>
      </c>
      <c r="I46" s="19" t="s">
        <v>139</v>
      </c>
    </row>
    <row r="47" spans="1:9" x14ac:dyDescent="0.3">
      <c r="A47" s="78"/>
      <c r="B47" s="83"/>
      <c r="C47" s="77" t="s">
        <v>140</v>
      </c>
      <c r="D47" s="86">
        <v>110000</v>
      </c>
      <c r="E47" s="89">
        <f>D47/D13</f>
        <v>0.14665806272698667</v>
      </c>
      <c r="F47" s="89" t="s">
        <v>141</v>
      </c>
      <c r="G47" s="17" t="s">
        <v>142</v>
      </c>
      <c r="H47" s="18">
        <v>15000</v>
      </c>
      <c r="I47" s="19" t="s">
        <v>143</v>
      </c>
    </row>
    <row r="48" spans="1:9" x14ac:dyDescent="0.3">
      <c r="A48" s="78"/>
      <c r="B48" s="83"/>
      <c r="C48" s="78"/>
      <c r="D48" s="87"/>
      <c r="E48" s="90"/>
      <c r="F48" s="90"/>
      <c r="G48" s="17" t="s">
        <v>144</v>
      </c>
      <c r="H48" s="18">
        <v>50000</v>
      </c>
      <c r="I48" s="19" t="s">
        <v>145</v>
      </c>
    </row>
    <row r="49" spans="1:9" x14ac:dyDescent="0.3">
      <c r="A49" s="78"/>
      <c r="B49" s="83"/>
      <c r="C49" s="78"/>
      <c r="D49" s="87"/>
      <c r="E49" s="90"/>
      <c r="F49" s="90"/>
      <c r="G49" s="17" t="s">
        <v>146</v>
      </c>
      <c r="H49" s="18">
        <v>10000</v>
      </c>
      <c r="I49" s="19" t="s">
        <v>147</v>
      </c>
    </row>
    <row r="50" spans="1:9" x14ac:dyDescent="0.3">
      <c r="A50" s="78"/>
      <c r="B50" s="83"/>
      <c r="C50" s="85"/>
      <c r="D50" s="88"/>
      <c r="E50" s="91"/>
      <c r="F50" s="91"/>
      <c r="G50" s="17" t="s">
        <v>148</v>
      </c>
      <c r="H50" s="18">
        <v>20000</v>
      </c>
      <c r="I50" s="19" t="s">
        <v>149</v>
      </c>
    </row>
    <row r="51" spans="1:9" x14ac:dyDescent="0.3">
      <c r="A51" s="78"/>
      <c r="B51" s="83"/>
      <c r="C51" s="77" t="s">
        <v>150</v>
      </c>
      <c r="D51" s="23">
        <v>240</v>
      </c>
      <c r="E51" s="22">
        <f>D51/D13</f>
        <v>3.1998122776797093E-4</v>
      </c>
      <c r="F51" s="22" t="s">
        <v>151</v>
      </c>
      <c r="G51" s="17" t="s">
        <v>152</v>
      </c>
      <c r="H51" s="18">
        <v>240</v>
      </c>
      <c r="I51" s="19" t="s">
        <v>153</v>
      </c>
    </row>
    <row r="52" spans="1:9" x14ac:dyDescent="0.3">
      <c r="A52" s="78"/>
      <c r="B52" s="83"/>
      <c r="C52" s="78"/>
      <c r="D52" s="86">
        <v>10800</v>
      </c>
      <c r="E52" s="89">
        <f>D52/D13</f>
        <v>1.4399155249558692E-2</v>
      </c>
      <c r="F52" s="89" t="s">
        <v>154</v>
      </c>
      <c r="G52" s="17" t="s">
        <v>155</v>
      </c>
      <c r="H52" s="18">
        <v>4800</v>
      </c>
      <c r="I52" s="19" t="s">
        <v>156</v>
      </c>
    </row>
    <row r="53" spans="1:9" x14ac:dyDescent="0.3">
      <c r="A53" s="78"/>
      <c r="B53" s="83"/>
      <c r="C53" s="78"/>
      <c r="D53" s="88"/>
      <c r="E53" s="91"/>
      <c r="F53" s="91"/>
      <c r="G53" s="17" t="s">
        <v>157</v>
      </c>
      <c r="H53" s="18">
        <v>6000</v>
      </c>
      <c r="I53" s="19" t="s">
        <v>158</v>
      </c>
    </row>
    <row r="54" spans="1:9" x14ac:dyDescent="0.3">
      <c r="A54" s="78"/>
      <c r="B54" s="83"/>
      <c r="C54" s="78"/>
      <c r="D54" s="86">
        <v>20800</v>
      </c>
      <c r="E54" s="89">
        <f>D54/D13</f>
        <v>2.773170640655748E-2</v>
      </c>
      <c r="F54" s="89" t="s">
        <v>159</v>
      </c>
      <c r="G54" s="17" t="s">
        <v>160</v>
      </c>
      <c r="H54" s="18">
        <f>200*2*12</f>
        <v>4800</v>
      </c>
      <c r="I54" s="19" t="s">
        <v>161</v>
      </c>
    </row>
    <row r="55" spans="1:9" x14ac:dyDescent="0.3">
      <c r="A55" s="78"/>
      <c r="B55" s="83"/>
      <c r="C55" s="78"/>
      <c r="D55" s="88"/>
      <c r="E55" s="91"/>
      <c r="F55" s="91"/>
      <c r="G55" s="17" t="s">
        <v>162</v>
      </c>
      <c r="H55" s="18">
        <f>4000*2*2</f>
        <v>16000</v>
      </c>
      <c r="I55" s="19" t="s">
        <v>163</v>
      </c>
    </row>
    <row r="56" spans="1:9" x14ac:dyDescent="0.3">
      <c r="A56" s="78"/>
      <c r="B56" s="83"/>
      <c r="C56" s="78"/>
      <c r="D56" s="87">
        <v>115000</v>
      </c>
      <c r="E56" s="90">
        <f>D56/D13</f>
        <v>0.15332433830548609</v>
      </c>
      <c r="F56" s="90" t="s">
        <v>164</v>
      </c>
      <c r="G56" s="17" t="s">
        <v>165</v>
      </c>
      <c r="H56" s="18">
        <f>15000</f>
        <v>15000</v>
      </c>
      <c r="I56" s="19" t="s">
        <v>166</v>
      </c>
    </row>
    <row r="57" spans="1:9" x14ac:dyDescent="0.3">
      <c r="A57" s="78"/>
      <c r="B57" s="83"/>
      <c r="C57" s="85"/>
      <c r="D57" s="88"/>
      <c r="E57" s="91"/>
      <c r="F57" s="91"/>
      <c r="G57" s="17" t="s">
        <v>167</v>
      </c>
      <c r="H57" s="18">
        <f>10*10000</f>
        <v>100000</v>
      </c>
      <c r="I57" s="19" t="s">
        <v>168</v>
      </c>
    </row>
    <row r="58" spans="1:9" x14ac:dyDescent="0.3">
      <c r="A58" s="78"/>
      <c r="B58" s="84"/>
      <c r="C58" s="24" t="s">
        <v>169</v>
      </c>
      <c r="D58" s="25">
        <v>20000</v>
      </c>
      <c r="E58" s="26">
        <f>D58/D13</f>
        <v>2.6665102313997577E-2</v>
      </c>
      <c r="F58" s="27" t="s">
        <v>169</v>
      </c>
      <c r="G58" s="17" t="s">
        <v>170</v>
      </c>
      <c r="H58" s="18">
        <v>20000</v>
      </c>
      <c r="I58" s="19" t="s">
        <v>171</v>
      </c>
    </row>
    <row r="59" spans="1:9" x14ac:dyDescent="0.3">
      <c r="A59" s="78"/>
      <c r="B59" s="82" t="s">
        <v>172</v>
      </c>
      <c r="C59" s="12" t="s">
        <v>173</v>
      </c>
      <c r="D59" s="13">
        <f>SUM(D60:D66)</f>
        <v>61000</v>
      </c>
      <c r="E59" s="14">
        <f>D59/D13</f>
        <v>8.1328562057692622E-2</v>
      </c>
      <c r="F59" s="15"/>
      <c r="G59" s="15"/>
      <c r="H59" s="15"/>
      <c r="I59" s="16" t="s">
        <v>64</v>
      </c>
    </row>
    <row r="60" spans="1:9" x14ac:dyDescent="0.3">
      <c r="A60" s="78"/>
      <c r="B60" s="83"/>
      <c r="C60" s="77" t="s">
        <v>65</v>
      </c>
      <c r="D60" s="86">
        <v>21000</v>
      </c>
      <c r="E60" s="89">
        <f>D60/D13</f>
        <v>2.7998357429697456E-2</v>
      </c>
      <c r="F60" s="89"/>
      <c r="G60" s="17"/>
      <c r="H60" s="18"/>
      <c r="I60" s="19"/>
    </row>
    <row r="61" spans="1:9" x14ac:dyDescent="0.3">
      <c r="A61" s="78"/>
      <c r="B61" s="83"/>
      <c r="C61" s="85"/>
      <c r="D61" s="88"/>
      <c r="E61" s="91"/>
      <c r="F61" s="91"/>
      <c r="G61" s="17"/>
      <c r="H61" s="18"/>
      <c r="I61" s="19"/>
    </row>
    <row r="62" spans="1:9" x14ac:dyDescent="0.3">
      <c r="A62" s="78"/>
      <c r="B62" s="83"/>
      <c r="C62" s="77" t="s">
        <v>85</v>
      </c>
      <c r="D62" s="86">
        <v>20000</v>
      </c>
      <c r="E62" s="89">
        <f>D62/D13</f>
        <v>2.6665102313997577E-2</v>
      </c>
      <c r="F62" s="89"/>
      <c r="G62" s="17"/>
      <c r="H62" s="18"/>
      <c r="I62" s="19"/>
    </row>
    <row r="63" spans="1:9" x14ac:dyDescent="0.3">
      <c r="A63" s="78"/>
      <c r="B63" s="83"/>
      <c r="C63" s="78"/>
      <c r="D63" s="87"/>
      <c r="E63" s="90"/>
      <c r="F63" s="90"/>
      <c r="G63" s="17"/>
      <c r="H63" s="18"/>
      <c r="I63" s="19"/>
    </row>
    <row r="64" spans="1:9" x14ac:dyDescent="0.3">
      <c r="A64" s="78"/>
      <c r="B64" s="83"/>
      <c r="C64" s="85"/>
      <c r="D64" s="88"/>
      <c r="E64" s="91"/>
      <c r="F64" s="91"/>
      <c r="G64" s="17"/>
      <c r="H64" s="18"/>
      <c r="I64" s="19"/>
    </row>
    <row r="65" spans="1:9" x14ac:dyDescent="0.3">
      <c r="A65" s="78"/>
      <c r="B65" s="83"/>
      <c r="C65" s="24"/>
      <c r="D65" s="25">
        <v>10000</v>
      </c>
      <c r="E65" s="28">
        <f>D65/D13</f>
        <v>1.3332551156998789E-2</v>
      </c>
      <c r="F65" s="17"/>
      <c r="G65" s="17"/>
      <c r="H65" s="18"/>
      <c r="I65" s="19"/>
    </row>
    <row r="66" spans="1:9" ht="17.25" thickBot="1" x14ac:dyDescent="0.35">
      <c r="A66" s="79"/>
      <c r="B66" s="92"/>
      <c r="C66" s="29"/>
      <c r="D66" s="30">
        <v>10000</v>
      </c>
      <c r="E66" s="31">
        <f>D66/D13</f>
        <v>1.3332551156998789E-2</v>
      </c>
      <c r="F66" s="32"/>
      <c r="G66" s="32"/>
      <c r="H66" s="33"/>
      <c r="I66" s="34"/>
    </row>
  </sheetData>
  <mergeCells count="64">
    <mergeCell ref="E60:E61"/>
    <mergeCell ref="F60:F61"/>
    <mergeCell ref="C62:C64"/>
    <mergeCell ref="D62:D64"/>
    <mergeCell ref="E62:E64"/>
    <mergeCell ref="F62:F64"/>
    <mergeCell ref="E47:E50"/>
    <mergeCell ref="F47:F50"/>
    <mergeCell ref="C51:C57"/>
    <mergeCell ref="D52:D53"/>
    <mergeCell ref="E52:E53"/>
    <mergeCell ref="F52:F53"/>
    <mergeCell ref="D54:D55"/>
    <mergeCell ref="E54:E55"/>
    <mergeCell ref="F54:F55"/>
    <mergeCell ref="D56:D57"/>
    <mergeCell ref="E56:E57"/>
    <mergeCell ref="F56:F57"/>
    <mergeCell ref="E35:E40"/>
    <mergeCell ref="F35:F40"/>
    <mergeCell ref="C41:C46"/>
    <mergeCell ref="D41:D46"/>
    <mergeCell ref="E41:E46"/>
    <mergeCell ref="F41:F46"/>
    <mergeCell ref="E24:E28"/>
    <mergeCell ref="F24:F25"/>
    <mergeCell ref="F26:F27"/>
    <mergeCell ref="C29:C34"/>
    <mergeCell ref="D29:D32"/>
    <mergeCell ref="E29:E32"/>
    <mergeCell ref="F29:F32"/>
    <mergeCell ref="D33:D34"/>
    <mergeCell ref="E33:E34"/>
    <mergeCell ref="F33:F34"/>
    <mergeCell ref="E15:E19"/>
    <mergeCell ref="F15:F19"/>
    <mergeCell ref="D21:D23"/>
    <mergeCell ref="E21:E23"/>
    <mergeCell ref="F21:F23"/>
    <mergeCell ref="A13:A66"/>
    <mergeCell ref="B13:C13"/>
    <mergeCell ref="B14:B58"/>
    <mergeCell ref="C15:C23"/>
    <mergeCell ref="D15:D19"/>
    <mergeCell ref="C24:C28"/>
    <mergeCell ref="D24:D28"/>
    <mergeCell ref="C35:C40"/>
    <mergeCell ref="D35:D40"/>
    <mergeCell ref="C47:C50"/>
    <mergeCell ref="D47:D50"/>
    <mergeCell ref="B59:B66"/>
    <mergeCell ref="C60:C61"/>
    <mergeCell ref="D60:D61"/>
    <mergeCell ref="A2:I2"/>
    <mergeCell ref="A4:F8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</mergeCells>
  <phoneticPr fontId="1" type="noConversion"/>
  <pageMargins left="0.25" right="0.25" top="0.75" bottom="0.75" header="0.3" footer="0.3"/>
  <pageSetup paperSize="9" scale="71" orientation="landscape" r:id="rId1"/>
  <rowBreaks count="1" manualBreakCount="1">
    <brk id="40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서식 17</vt:lpstr>
      <vt:lpstr>서식 18</vt:lpstr>
      <vt:lpstr>과제코드</vt:lpstr>
      <vt:lpstr>서식 19</vt:lpstr>
      <vt:lpstr>과제코드!Print_Area</vt:lpstr>
      <vt:lpstr>'서식 17'!Print_Area</vt:lpstr>
      <vt:lpstr>'서식 18'!Print_Area</vt:lpstr>
      <vt:lpstr>'서식 19'!Print_Area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eunjii0901@gmail.com</dc:creator>
  <cp:lastModifiedBy>user</cp:lastModifiedBy>
  <cp:lastPrinted>2025-02-25T04:14:10Z</cp:lastPrinted>
  <dcterms:created xsi:type="dcterms:W3CDTF">2025-02-21T06:29:00Z</dcterms:created>
  <dcterms:modified xsi:type="dcterms:W3CDTF">2025-02-25T04:14:32Z</dcterms:modified>
</cp:coreProperties>
</file>